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8\"/>
    </mc:Choice>
  </mc:AlternateContent>
  <xr:revisionPtr revIDLastSave="0" documentId="13_ncr:1_{B2F85814-69A5-4BDB-A36A-CF7FF613A0E4}" xr6:coauthVersionLast="45" xr6:coauthVersionMax="45" xr10:uidLastSave="{00000000-0000-0000-0000-000000000000}"/>
  <bookViews>
    <workbookView xWindow="28680" yWindow="-1620" windowWidth="29040" windowHeight="15840" xr2:uid="{00000000-000D-0000-FFFF-FFFF00000000}"/>
  </bookViews>
  <sheets>
    <sheet name="Sheet1" sheetId="1" r:id="rId1"/>
  </sheets>
  <definedNames>
    <definedName name="_xlnm.Print_Area" localSheetId="0">Sheet1!$A$1:$N$76</definedName>
    <definedName name="_xlnm.Print_Titles" localSheetId="0">Sheet1!$1:$5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1" l="1"/>
  <c r="B72" i="1"/>
  <c r="O72" i="1" s="1"/>
  <c r="M72" i="1"/>
  <c r="O71" i="1"/>
  <c r="M71" i="1"/>
  <c r="O70" i="1" l="1"/>
  <c r="M70" i="1"/>
  <c r="O69" i="1"/>
  <c r="M69" i="1"/>
  <c r="M68" i="1"/>
  <c r="B68" i="1"/>
  <c r="O68" i="1" s="1"/>
  <c r="O73" i="1"/>
  <c r="M73" i="1"/>
  <c r="F67" i="1"/>
  <c r="E67" i="1"/>
  <c r="D67" i="1"/>
  <c r="C67" i="1"/>
  <c r="B67" i="1" s="1"/>
  <c r="O67" i="1" s="1"/>
  <c r="F66" i="1"/>
  <c r="E66" i="1"/>
  <c r="D66" i="1"/>
  <c r="C66" i="1"/>
  <c r="F65" i="1"/>
  <c r="E65" i="1"/>
  <c r="D65" i="1"/>
  <c r="C65" i="1"/>
  <c r="O64" i="1"/>
  <c r="O63" i="1"/>
  <c r="O61" i="1"/>
  <c r="O62" i="1"/>
  <c r="O60" i="1"/>
  <c r="O58" i="1"/>
  <c r="O57" i="1"/>
  <c r="O59" i="1"/>
  <c r="O56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D8" i="1"/>
  <c r="O8" i="1" s="1"/>
  <c r="D7" i="1"/>
  <c r="O7" i="1"/>
  <c r="D6" i="1"/>
  <c r="O6" i="1" s="1"/>
  <c r="M67" i="1"/>
  <c r="B66" i="1" l="1"/>
  <c r="O66" i="1" s="1"/>
  <c r="O65" i="1"/>
  <c r="M65" i="1"/>
  <c r="M66" i="1"/>
  <c r="B65" i="1"/>
</calcChain>
</file>

<file path=xl/sharedStrings.xml><?xml version="1.0" encoding="utf-8"?>
<sst xmlns="http://schemas.openxmlformats.org/spreadsheetml/2006/main" count="210" uniqueCount="95">
  <si>
    <t>財政</t>
  </si>
  <si>
    <t>28-3 町税の推移</t>
  </si>
  <si>
    <t>単位：万円</t>
  </si>
  <si>
    <t>区　分</t>
  </si>
  <si>
    <t>固定資産税</t>
  </si>
  <si>
    <t>軽自動車税</t>
  </si>
  <si>
    <t>た　ば　こ</t>
  </si>
  <si>
    <t>電　気　・</t>
  </si>
  <si>
    <t>鉱　産　税</t>
  </si>
  <si>
    <t>特別土地</t>
  </si>
  <si>
    <t>入　湯　税</t>
  </si>
  <si>
    <t>旧　法　に</t>
  </si>
  <si>
    <t>税総計</t>
  </si>
  <si>
    <t>備　　考</t>
  </si>
  <si>
    <t>個　人</t>
  </si>
  <si>
    <t>法　人</t>
  </si>
  <si>
    <t>消　費　税</t>
  </si>
  <si>
    <t>ガ　ス　税</t>
  </si>
  <si>
    <t>保　有　税</t>
  </si>
  <si>
    <t>よ　る　税</t>
  </si>
  <si>
    <t>S.30</t>
  </si>
  <si>
    <t>S.31</t>
  </si>
  <si>
    <t>S.32</t>
  </si>
  <si>
    <t>S.33</t>
  </si>
  <si>
    <t>S.34</t>
  </si>
  <si>
    <t>S.35</t>
  </si>
  <si>
    <t>S.36</t>
  </si>
  <si>
    <t>S.37</t>
  </si>
  <si>
    <t>S.38</t>
  </si>
  <si>
    <t>S.39</t>
  </si>
  <si>
    <t>S.40</t>
  </si>
  <si>
    <t>S.41</t>
  </si>
  <si>
    <t>S.42</t>
  </si>
  <si>
    <t>S.43</t>
  </si>
  <si>
    <t>S.44</t>
  </si>
  <si>
    <t>S.45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</si>
  <si>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</si>
  <si>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</si>
  <si>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</si>
  <si>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</si>
  <si>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</si>
  <si>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</si>
  <si>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</si>
  <si>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</si>
  <si>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</si>
  <si>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</si>
  <si>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</si>
  <si>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</si>
  <si>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</si>
  <si>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</si>
  <si>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</si>
  <si>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</si>
  <si>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</si>
  <si>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</si>
  <si>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</si>
  <si>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-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</si>
  <si>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</si>
  <si>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</si>
  <si>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</si>
  <si>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</si>
  <si>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</si>
  <si>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</si>
  <si>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</si>
  <si>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</si>
  <si>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</si>
  <si>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</si>
  <si>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</si>
  <si>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</si>
  <si>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</si>
  <si>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</si>
  <si>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  <phoneticPr fontId="3"/>
  </si>
  <si>
    <t>電気税一部878</t>
    <phoneticPr fontId="3"/>
  </si>
  <si>
    <t>H.17</t>
    <phoneticPr fontId="3"/>
  </si>
  <si>
    <t>H.18</t>
  </si>
  <si>
    <t>H.19</t>
    <phoneticPr fontId="3"/>
  </si>
  <si>
    <t>H.20</t>
  </si>
  <si>
    <t>H.21</t>
  </si>
  <si>
    <t>-</t>
    <phoneticPr fontId="3"/>
  </si>
  <si>
    <t>H.22</t>
  </si>
  <si>
    <t>H.23</t>
    <phoneticPr fontId="3"/>
  </si>
  <si>
    <t>-</t>
    <phoneticPr fontId="3"/>
  </si>
  <si>
    <t>H.24</t>
    <phoneticPr fontId="3"/>
  </si>
  <si>
    <t>資料：総務防災課</t>
    <rPh sb="5" eb="7">
      <t>ボウサイ</t>
    </rPh>
    <rPh sb="7" eb="8">
      <t>カ</t>
    </rPh>
    <phoneticPr fontId="3"/>
  </si>
  <si>
    <t>H.25</t>
  </si>
  <si>
    <t>H.26</t>
  </si>
  <si>
    <t>H.27</t>
  </si>
  <si>
    <t>H.28</t>
    <phoneticPr fontId="3"/>
  </si>
  <si>
    <t>町民税</t>
    <phoneticPr fontId="3"/>
  </si>
  <si>
    <t>H.29</t>
    <phoneticPr fontId="3"/>
  </si>
  <si>
    <t>※表示単位未満四捨五入のため、合計と内訳の計が一致しない場合がある。</t>
    <rPh sb="1" eb="11">
      <t>ヒョウジタンイミマンシシャゴニュウ</t>
    </rPh>
    <rPh sb="15" eb="17">
      <t>ゴウケイ</t>
    </rPh>
    <rPh sb="18" eb="20">
      <t>ウチワケ</t>
    </rPh>
    <rPh sb="21" eb="22">
      <t>ケイ</t>
    </rPh>
    <rPh sb="23" eb="25">
      <t>イッチ</t>
    </rPh>
    <rPh sb="28" eb="30">
      <t>バアイ</t>
    </rPh>
    <phoneticPr fontId="3"/>
  </si>
  <si>
    <t>H.30</t>
    <phoneticPr fontId="3"/>
  </si>
  <si>
    <t>R.2</t>
    <phoneticPr fontId="3"/>
  </si>
  <si>
    <t>R.1</t>
    <phoneticPr fontId="3"/>
  </si>
  <si>
    <t>R.3</t>
    <phoneticPr fontId="3"/>
  </si>
  <si>
    <t>R.4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</si>
</sst>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dotted">
        <color indexed="8"/>
      </right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tted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8"/>
      </right>
      <top/>
      <bottom style="dotted">
        <color indexed="64"/>
      </bottom>
      <diagonal/>
    </border>
    <border>
      <left style="dotted">
        <color indexed="8"/>
      </left>
      <right/>
      <top/>
      <bottom style="dotted">
        <color indexed="64"/>
      </bottom>
      <diagonal/>
    </border>
    <border>
      <left style="dotted">
        <color indexed="8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1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3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/>
    </xf>
    <xf numFmtId="0" fontId="1" fillId="0" borderId="5" xfId="1" applyNumberFormat="1" applyFont="1" applyBorder="1" applyAlignment="1">
      <alignment horizontal="left"/>
    </xf>
    <xf numFmtId="0" fontId="1" fillId="0" borderId="6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8" xfId="1" applyNumberFormat="1" applyFont="1" applyBorder="1" applyAlignment="1"/>
    <xf numFmtId="3" fontId="1" fillId="0" borderId="9" xfId="1" applyNumberFormat="1" applyFont="1" applyBorder="1" applyAlignment="1"/>
    <xf numFmtId="3" fontId="1" fillId="0" borderId="10" xfId="1" applyNumberFormat="1" applyFont="1" applyBorder="1" applyAlignment="1"/>
    <xf numFmtId="0" fontId="1" fillId="0" borderId="11" xfId="1" applyNumberFormat="1" applyFont="1" applyBorder="1" applyAlignment="1"/>
    <xf numFmtId="3" fontId="1" fillId="0" borderId="6" xfId="1" applyNumberFormat="1" applyFont="1" applyBorder="1" applyAlignment="1"/>
    <xf numFmtId="3" fontId="1" fillId="0" borderId="12" xfId="1" applyNumberFormat="1" applyFont="1" applyBorder="1" applyAlignment="1"/>
    <xf numFmtId="3" fontId="1" fillId="0" borderId="6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0" fontId="1" fillId="0" borderId="13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3" fontId="1" fillId="0" borderId="14" xfId="1" applyNumberFormat="1" applyFont="1" applyBorder="1" applyAlignment="1"/>
    <xf numFmtId="3" fontId="1" fillId="0" borderId="15" xfId="1" applyNumberFormat="1" applyFont="1" applyBorder="1" applyAlignment="1"/>
    <xf numFmtId="3" fontId="1" fillId="0" borderId="15" xfId="1" applyNumberFormat="1" applyFont="1" applyBorder="1" applyAlignment="1">
      <alignment horizontal="right"/>
    </xf>
    <xf numFmtId="0" fontId="1" fillId="0" borderId="12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right"/>
    </xf>
    <xf numFmtId="0" fontId="1" fillId="0" borderId="16" xfId="1" applyNumberFormat="1" applyFont="1" applyBorder="1" applyAlignment="1"/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18" xfId="1" applyNumberFormat="1" applyFont="1" applyBorder="1" applyAlignment="1"/>
    <xf numFmtId="0" fontId="1" fillId="0" borderId="20" xfId="1" applyNumberFormat="1" applyFont="1" applyBorder="1" applyAlignment="1"/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22" xfId="1" applyNumberFormat="1" applyFont="1" applyBorder="1" applyAlignment="1"/>
    <xf numFmtId="0" fontId="1" fillId="0" borderId="24" xfId="1" applyNumberFormat="1" applyFont="1" applyBorder="1" applyAlignment="1"/>
    <xf numFmtId="3" fontId="1" fillId="0" borderId="25" xfId="1" applyNumberFormat="1" applyFont="1" applyBorder="1" applyAlignment="1">
      <alignment horizontal="right"/>
    </xf>
    <xf numFmtId="3" fontId="1" fillId="0" borderId="26" xfId="1" applyNumberFormat="1" applyFont="1" applyBorder="1" applyAlignment="1">
      <alignment horizontal="right"/>
    </xf>
    <xf numFmtId="0" fontId="1" fillId="0" borderId="27" xfId="1" applyNumberFormat="1" applyFont="1" applyBorder="1" applyAlignment="1"/>
    <xf numFmtId="3" fontId="1" fillId="0" borderId="28" xfId="1" applyNumberFormat="1" applyFont="1" applyBorder="1" applyAlignment="1">
      <alignment horizontal="right"/>
    </xf>
    <xf numFmtId="3" fontId="1" fillId="0" borderId="29" xfId="1" applyNumberFormat="1" applyFont="1" applyBorder="1" applyAlignment="1">
      <alignment horizontal="right"/>
    </xf>
    <xf numFmtId="3" fontId="1" fillId="0" borderId="30" xfId="1" applyNumberFormat="1" applyFont="1" applyBorder="1" applyAlignment="1">
      <alignment horizontal="right"/>
    </xf>
    <xf numFmtId="3" fontId="1" fillId="0" borderId="29" xfId="1" applyNumberFormat="1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31" xfId="1" applyNumberFormat="1" applyFont="1" applyBorder="1" applyAlignment="1"/>
    <xf numFmtId="3" fontId="1" fillId="0" borderId="32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3" fontId="1" fillId="0" borderId="34" xfId="1" applyNumberFormat="1" applyFont="1" applyBorder="1" applyAlignment="1">
      <alignment horizontal="right"/>
    </xf>
    <xf numFmtId="3" fontId="1" fillId="0" borderId="35" xfId="1" applyNumberFormat="1" applyFont="1" applyBorder="1" applyAlignment="1">
      <alignment horizontal="right"/>
    </xf>
    <xf numFmtId="3" fontId="1" fillId="0" borderId="36" xfId="1" applyNumberFormat="1" applyFont="1" applyBorder="1" applyAlignment="1"/>
    <xf numFmtId="0" fontId="1" fillId="0" borderId="2" xfId="1" applyNumberFormat="1" applyFont="1" applyBorder="1" applyAlignment="1">
      <alignment horizontal="center"/>
    </xf>
    <xf numFmtId="0" fontId="1" fillId="0" borderId="13" xfId="1" applyNumberFormat="1" applyFont="1" applyBorder="1" applyAlignment="1">
      <alignment horizontal="center"/>
    </xf>
    <xf numFmtId="0" fontId="1" fillId="0" borderId="37" xfId="1" applyNumberFormat="1" applyFont="1" applyBorder="1" applyAlignment="1">
      <alignment horizontal="center"/>
    </xf>
    <xf numFmtId="0" fontId="1" fillId="0" borderId="38" xfId="1" applyNumberFormat="1" applyFont="1" applyBorder="1" applyAlignment="1"/>
    <xf numFmtId="3" fontId="1" fillId="0" borderId="39" xfId="1" applyNumberFormat="1" applyFont="1" applyBorder="1" applyAlignment="1">
      <alignment horizontal="right"/>
    </xf>
    <xf numFmtId="3" fontId="1" fillId="0" borderId="40" xfId="1" applyNumberFormat="1" applyFont="1" applyBorder="1" applyAlignment="1">
      <alignment horizontal="right"/>
    </xf>
    <xf numFmtId="3" fontId="1" fillId="0" borderId="41" xfId="1" applyNumberFormat="1" applyFont="1" applyBorder="1" applyAlignment="1">
      <alignment horizontal="right"/>
    </xf>
    <xf numFmtId="3" fontId="1" fillId="0" borderId="40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view="pageBreakPreview" zoomScaleNormal="85" zoomScaleSheetLayoutView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K73" sqref="K73"/>
    </sheetView>
  </sheetViews>
  <sheetFormatPr defaultColWidth="12" defaultRowHeight="13.5" x14ac:dyDescent="0.15"/>
  <cols>
    <col min="1" max="16384" width="12" style="1"/>
  </cols>
  <sheetData>
    <row r="1" spans="1:15" x14ac:dyDescent="0.15">
      <c r="A1" s="1" t="s">
        <v>0</v>
      </c>
    </row>
    <row r="2" spans="1:15" x14ac:dyDescent="0.15">
      <c r="A2" s="1" t="s">
        <v>1</v>
      </c>
    </row>
    <row r="3" spans="1:15" x14ac:dyDescent="0.15">
      <c r="N3" s="2" t="s">
        <v>2</v>
      </c>
    </row>
    <row r="4" spans="1:15" x14ac:dyDescent="0.15">
      <c r="A4" s="6" t="s">
        <v>3</v>
      </c>
      <c r="B4" s="54" t="s">
        <v>87</v>
      </c>
      <c r="C4" s="55"/>
      <c r="D4" s="56"/>
      <c r="E4" s="22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8" t="s">
        <v>13</v>
      </c>
      <c r="O4" s="3"/>
    </row>
    <row r="5" spans="1:15" x14ac:dyDescent="0.15">
      <c r="A5" s="9"/>
      <c r="B5" s="10"/>
      <c r="C5" s="11" t="s">
        <v>14</v>
      </c>
      <c r="D5" s="27" t="s">
        <v>15</v>
      </c>
      <c r="E5" s="23"/>
      <c r="F5" s="10"/>
      <c r="G5" s="12" t="s">
        <v>16</v>
      </c>
      <c r="H5" s="12" t="s">
        <v>17</v>
      </c>
      <c r="I5" s="12"/>
      <c r="J5" s="12" t="s">
        <v>18</v>
      </c>
      <c r="K5" s="12"/>
      <c r="L5" s="12" t="s">
        <v>19</v>
      </c>
      <c r="M5" s="12"/>
      <c r="N5" s="13"/>
      <c r="O5" s="3"/>
    </row>
    <row r="6" spans="1:15" x14ac:dyDescent="0.15">
      <c r="A6" s="14" t="s">
        <v>20</v>
      </c>
      <c r="B6" s="15">
        <v>698</v>
      </c>
      <c r="C6" s="15"/>
      <c r="D6" s="40">
        <f>698</f>
        <v>698</v>
      </c>
      <c r="E6" s="24">
        <v>1629</v>
      </c>
      <c r="F6" s="15">
        <v>92</v>
      </c>
      <c r="G6" s="15">
        <v>288</v>
      </c>
      <c r="H6" s="15">
        <v>315</v>
      </c>
      <c r="I6" s="15">
        <v>93</v>
      </c>
      <c r="J6" s="15">
        <v>0</v>
      </c>
      <c r="K6" s="15">
        <v>12</v>
      </c>
      <c r="L6" s="15">
        <v>2</v>
      </c>
      <c r="M6" s="15">
        <v>3129</v>
      </c>
      <c r="N6" s="16"/>
      <c r="O6" s="4">
        <f t="shared" ref="O6:O55" si="0">SUM(B6:L6)-C6-D6</f>
        <v>3129</v>
      </c>
    </row>
    <row r="7" spans="1:15" x14ac:dyDescent="0.15">
      <c r="A7" s="17" t="s">
        <v>21</v>
      </c>
      <c r="B7" s="18">
        <v>946</v>
      </c>
      <c r="C7" s="18"/>
      <c r="D7" s="41">
        <f>946</f>
        <v>946</v>
      </c>
      <c r="E7" s="25">
        <v>1477</v>
      </c>
      <c r="F7" s="18">
        <v>93</v>
      </c>
      <c r="G7" s="18">
        <v>318</v>
      </c>
      <c r="H7" s="18">
        <v>347</v>
      </c>
      <c r="I7" s="18">
        <v>193</v>
      </c>
      <c r="J7" s="18">
        <v>0</v>
      </c>
      <c r="K7" s="18">
        <v>13</v>
      </c>
      <c r="L7" s="18">
        <v>0</v>
      </c>
      <c r="M7" s="18">
        <v>3387</v>
      </c>
      <c r="N7" s="19"/>
      <c r="O7" s="4">
        <f t="shared" si="0"/>
        <v>3387</v>
      </c>
    </row>
    <row r="8" spans="1:15" x14ac:dyDescent="0.15">
      <c r="A8" s="17" t="s">
        <v>22</v>
      </c>
      <c r="B8" s="18">
        <v>814</v>
      </c>
      <c r="C8" s="18"/>
      <c r="D8" s="41">
        <f>814</f>
        <v>814</v>
      </c>
      <c r="E8" s="25">
        <v>1515</v>
      </c>
      <c r="F8" s="18">
        <v>99</v>
      </c>
      <c r="G8" s="18">
        <v>344</v>
      </c>
      <c r="H8" s="18">
        <v>425</v>
      </c>
      <c r="I8" s="18">
        <v>159</v>
      </c>
      <c r="J8" s="18">
        <v>0</v>
      </c>
      <c r="K8" s="18">
        <v>10</v>
      </c>
      <c r="L8" s="18">
        <v>1</v>
      </c>
      <c r="M8" s="18">
        <v>3367</v>
      </c>
      <c r="N8" s="19"/>
      <c r="O8" s="4">
        <f t="shared" si="0"/>
        <v>3367</v>
      </c>
    </row>
    <row r="9" spans="1:15" x14ac:dyDescent="0.15">
      <c r="A9" s="17" t="s">
        <v>23</v>
      </c>
      <c r="B9" s="20">
        <v>973</v>
      </c>
      <c r="C9" s="20">
        <v>882</v>
      </c>
      <c r="D9" s="28">
        <v>91</v>
      </c>
      <c r="E9" s="26">
        <v>1641</v>
      </c>
      <c r="F9" s="20">
        <v>53</v>
      </c>
      <c r="G9" s="20">
        <v>451</v>
      </c>
      <c r="H9" s="20">
        <v>478</v>
      </c>
      <c r="I9" s="20">
        <v>208</v>
      </c>
      <c r="J9" s="20">
        <v>0</v>
      </c>
      <c r="K9" s="20">
        <v>10</v>
      </c>
      <c r="L9" s="20">
        <v>2</v>
      </c>
      <c r="M9" s="20">
        <v>3816</v>
      </c>
      <c r="N9" s="19"/>
      <c r="O9" s="4">
        <f t="shared" si="0"/>
        <v>3816</v>
      </c>
    </row>
    <row r="10" spans="1:15" x14ac:dyDescent="0.15">
      <c r="A10" s="17" t="s">
        <v>24</v>
      </c>
      <c r="B10" s="20">
        <v>807</v>
      </c>
      <c r="C10" s="20">
        <v>710</v>
      </c>
      <c r="D10" s="28">
        <v>97</v>
      </c>
      <c r="E10" s="26">
        <v>1609</v>
      </c>
      <c r="F10" s="20">
        <v>54</v>
      </c>
      <c r="G10" s="20">
        <v>433</v>
      </c>
      <c r="H10" s="20">
        <v>514</v>
      </c>
      <c r="I10" s="20">
        <v>148</v>
      </c>
      <c r="J10" s="20">
        <v>0</v>
      </c>
      <c r="K10" s="20">
        <v>8</v>
      </c>
      <c r="L10" s="20">
        <v>5</v>
      </c>
      <c r="M10" s="20">
        <v>3578</v>
      </c>
      <c r="N10" s="19"/>
      <c r="O10" s="4">
        <f t="shared" si="0"/>
        <v>3578</v>
      </c>
    </row>
    <row r="11" spans="1:15" x14ac:dyDescent="0.15">
      <c r="A11" s="17" t="s">
        <v>25</v>
      </c>
      <c r="B11" s="20">
        <v>683</v>
      </c>
      <c r="C11" s="20">
        <v>592</v>
      </c>
      <c r="D11" s="28">
        <v>91</v>
      </c>
      <c r="E11" s="26">
        <v>1920</v>
      </c>
      <c r="F11" s="20">
        <v>77</v>
      </c>
      <c r="G11" s="20">
        <v>402</v>
      </c>
      <c r="H11" s="20">
        <v>528</v>
      </c>
      <c r="I11" s="20">
        <v>141</v>
      </c>
      <c r="J11" s="20">
        <v>0</v>
      </c>
      <c r="K11" s="20">
        <v>9</v>
      </c>
      <c r="L11" s="20">
        <v>3</v>
      </c>
      <c r="M11" s="20">
        <v>3763</v>
      </c>
      <c r="N11" s="19"/>
      <c r="O11" s="4">
        <f t="shared" si="0"/>
        <v>3763</v>
      </c>
    </row>
    <row r="12" spans="1:15" x14ac:dyDescent="0.15">
      <c r="A12" s="17" t="s">
        <v>26</v>
      </c>
      <c r="B12" s="20">
        <v>905</v>
      </c>
      <c r="C12" s="20">
        <v>735</v>
      </c>
      <c r="D12" s="28">
        <v>170</v>
      </c>
      <c r="E12" s="26">
        <v>1965</v>
      </c>
      <c r="F12" s="20">
        <v>107</v>
      </c>
      <c r="G12" s="20">
        <v>455</v>
      </c>
      <c r="H12" s="20">
        <v>333</v>
      </c>
      <c r="I12" s="20">
        <v>93</v>
      </c>
      <c r="J12" s="20">
        <v>0</v>
      </c>
      <c r="K12" s="20">
        <v>10</v>
      </c>
      <c r="L12" s="20">
        <v>3</v>
      </c>
      <c r="M12" s="20">
        <v>3871</v>
      </c>
      <c r="N12" s="19"/>
      <c r="O12" s="4">
        <f t="shared" si="0"/>
        <v>3871</v>
      </c>
    </row>
    <row r="13" spans="1:15" x14ac:dyDescent="0.15">
      <c r="A13" s="17" t="s">
        <v>27</v>
      </c>
      <c r="B13" s="20">
        <v>873</v>
      </c>
      <c r="C13" s="20">
        <v>789</v>
      </c>
      <c r="D13" s="28">
        <v>84</v>
      </c>
      <c r="E13" s="26">
        <v>2011</v>
      </c>
      <c r="F13" s="20">
        <v>137</v>
      </c>
      <c r="G13" s="20">
        <v>528</v>
      </c>
      <c r="H13" s="20">
        <v>348</v>
      </c>
      <c r="I13" s="20">
        <v>63</v>
      </c>
      <c r="J13" s="20">
        <v>0</v>
      </c>
      <c r="K13" s="20">
        <v>10</v>
      </c>
      <c r="L13" s="20">
        <v>2</v>
      </c>
      <c r="M13" s="20">
        <v>3972</v>
      </c>
      <c r="N13" s="19"/>
      <c r="O13" s="4">
        <f t="shared" si="0"/>
        <v>3972</v>
      </c>
    </row>
    <row r="14" spans="1:15" x14ac:dyDescent="0.15">
      <c r="A14" s="17" t="s">
        <v>28</v>
      </c>
      <c r="B14" s="20">
        <v>842</v>
      </c>
      <c r="C14" s="20">
        <v>794</v>
      </c>
      <c r="D14" s="28">
        <v>48</v>
      </c>
      <c r="E14" s="26">
        <v>2514</v>
      </c>
      <c r="F14" s="20">
        <v>173</v>
      </c>
      <c r="G14" s="20">
        <v>595</v>
      </c>
      <c r="H14" s="20">
        <v>347</v>
      </c>
      <c r="I14" s="20">
        <v>37</v>
      </c>
      <c r="J14" s="20">
        <v>0</v>
      </c>
      <c r="K14" s="20">
        <v>11</v>
      </c>
      <c r="L14" s="20">
        <v>0</v>
      </c>
      <c r="M14" s="20">
        <v>4519</v>
      </c>
      <c r="N14" s="19"/>
      <c r="O14" s="4">
        <f t="shared" si="0"/>
        <v>4519</v>
      </c>
    </row>
    <row r="15" spans="1:15" x14ac:dyDescent="0.15">
      <c r="A15" s="17" t="s">
        <v>29</v>
      </c>
      <c r="B15" s="20">
        <v>1140</v>
      </c>
      <c r="C15" s="20">
        <v>1038</v>
      </c>
      <c r="D15" s="28">
        <v>102</v>
      </c>
      <c r="E15" s="26">
        <v>2497</v>
      </c>
      <c r="F15" s="20">
        <v>203</v>
      </c>
      <c r="G15" s="20">
        <v>735</v>
      </c>
      <c r="H15" s="20">
        <v>404</v>
      </c>
      <c r="I15" s="20">
        <v>19</v>
      </c>
      <c r="J15" s="20">
        <v>0</v>
      </c>
      <c r="K15" s="20">
        <v>5</v>
      </c>
      <c r="L15" s="20">
        <v>2</v>
      </c>
      <c r="M15" s="20">
        <v>5005</v>
      </c>
      <c r="N15" s="19"/>
      <c r="O15" s="4">
        <f t="shared" si="0"/>
        <v>5005</v>
      </c>
    </row>
    <row r="16" spans="1:15" x14ac:dyDescent="0.15">
      <c r="A16" s="17" t="s">
        <v>30</v>
      </c>
      <c r="B16" s="20">
        <v>1201</v>
      </c>
      <c r="C16" s="20">
        <v>1063</v>
      </c>
      <c r="D16" s="28">
        <v>138</v>
      </c>
      <c r="E16" s="26">
        <v>2941</v>
      </c>
      <c r="F16" s="20">
        <v>241</v>
      </c>
      <c r="G16" s="20">
        <v>868</v>
      </c>
      <c r="H16" s="20">
        <v>485</v>
      </c>
      <c r="I16" s="20">
        <v>6</v>
      </c>
      <c r="J16" s="20">
        <v>0</v>
      </c>
      <c r="K16" s="20">
        <v>7</v>
      </c>
      <c r="L16" s="20">
        <v>2</v>
      </c>
      <c r="M16" s="20">
        <v>5751</v>
      </c>
      <c r="N16" s="19"/>
      <c r="O16" s="4">
        <f t="shared" si="0"/>
        <v>5751</v>
      </c>
    </row>
    <row r="17" spans="1:15" x14ac:dyDescent="0.15">
      <c r="A17" s="17" t="s">
        <v>31</v>
      </c>
      <c r="B17" s="20">
        <v>1303</v>
      </c>
      <c r="C17" s="20">
        <v>1128</v>
      </c>
      <c r="D17" s="28">
        <v>175</v>
      </c>
      <c r="E17" s="26">
        <v>3009</v>
      </c>
      <c r="F17" s="20">
        <v>275</v>
      </c>
      <c r="G17" s="20">
        <v>872</v>
      </c>
      <c r="H17" s="20">
        <v>534</v>
      </c>
      <c r="I17" s="20">
        <v>12</v>
      </c>
      <c r="J17" s="20">
        <v>0</v>
      </c>
      <c r="K17" s="20">
        <v>9</v>
      </c>
      <c r="L17" s="20">
        <v>1</v>
      </c>
      <c r="M17" s="20">
        <v>6015</v>
      </c>
      <c r="N17" s="19"/>
      <c r="O17" s="4">
        <f t="shared" si="0"/>
        <v>6015</v>
      </c>
    </row>
    <row r="18" spans="1:15" x14ac:dyDescent="0.15">
      <c r="A18" s="17" t="s">
        <v>32</v>
      </c>
      <c r="B18" s="20">
        <v>1655</v>
      </c>
      <c r="C18" s="20">
        <v>1406</v>
      </c>
      <c r="D18" s="28">
        <v>249</v>
      </c>
      <c r="E18" s="26">
        <v>3058</v>
      </c>
      <c r="F18" s="20">
        <v>297</v>
      </c>
      <c r="G18" s="20">
        <v>1115</v>
      </c>
      <c r="H18" s="20">
        <v>599</v>
      </c>
      <c r="I18" s="20">
        <v>0</v>
      </c>
      <c r="J18" s="20">
        <v>0</v>
      </c>
      <c r="K18" s="20">
        <v>9</v>
      </c>
      <c r="L18" s="20">
        <v>0</v>
      </c>
      <c r="M18" s="20">
        <v>6733</v>
      </c>
      <c r="N18" s="19"/>
      <c r="O18" s="4">
        <f t="shared" si="0"/>
        <v>6733</v>
      </c>
    </row>
    <row r="19" spans="1:15" x14ac:dyDescent="0.15">
      <c r="A19" s="17" t="s">
        <v>33</v>
      </c>
      <c r="B19" s="20">
        <v>1885</v>
      </c>
      <c r="C19" s="20">
        <v>1527</v>
      </c>
      <c r="D19" s="28">
        <v>358</v>
      </c>
      <c r="E19" s="26">
        <v>3320</v>
      </c>
      <c r="F19" s="20">
        <v>338</v>
      </c>
      <c r="G19" s="20">
        <v>1236</v>
      </c>
      <c r="H19" s="20">
        <v>696</v>
      </c>
      <c r="I19" s="20">
        <v>0</v>
      </c>
      <c r="J19" s="20">
        <v>0</v>
      </c>
      <c r="K19" s="20">
        <v>18</v>
      </c>
      <c r="L19" s="20">
        <v>0</v>
      </c>
      <c r="M19" s="20">
        <v>7493</v>
      </c>
      <c r="N19" s="19"/>
      <c r="O19" s="4">
        <f t="shared" si="0"/>
        <v>7493</v>
      </c>
    </row>
    <row r="20" spans="1:15" x14ac:dyDescent="0.15">
      <c r="A20" s="17" t="s">
        <v>34</v>
      </c>
      <c r="B20" s="20">
        <v>2553</v>
      </c>
      <c r="C20" s="20">
        <v>1836</v>
      </c>
      <c r="D20" s="28">
        <v>717</v>
      </c>
      <c r="E20" s="26">
        <v>3513</v>
      </c>
      <c r="F20" s="20">
        <v>389</v>
      </c>
      <c r="G20" s="20">
        <v>1508</v>
      </c>
      <c r="H20" s="20">
        <v>858</v>
      </c>
      <c r="I20" s="20">
        <v>0</v>
      </c>
      <c r="J20" s="20">
        <v>0</v>
      </c>
      <c r="K20" s="20">
        <v>23</v>
      </c>
      <c r="L20" s="20">
        <v>0</v>
      </c>
      <c r="M20" s="20">
        <v>8844</v>
      </c>
      <c r="N20" s="19"/>
      <c r="O20" s="4">
        <f t="shared" si="0"/>
        <v>8844</v>
      </c>
    </row>
    <row r="21" spans="1:15" x14ac:dyDescent="0.15">
      <c r="A21" s="17" t="s">
        <v>35</v>
      </c>
      <c r="B21" s="20">
        <v>3443</v>
      </c>
      <c r="C21" s="20">
        <v>2671</v>
      </c>
      <c r="D21" s="28">
        <v>772</v>
      </c>
      <c r="E21" s="26">
        <v>4064</v>
      </c>
      <c r="F21" s="20">
        <v>443</v>
      </c>
      <c r="G21" s="20">
        <v>1615</v>
      </c>
      <c r="H21" s="20">
        <v>1035</v>
      </c>
      <c r="I21" s="20">
        <v>0</v>
      </c>
      <c r="J21" s="20">
        <v>0</v>
      </c>
      <c r="K21" s="20">
        <v>18</v>
      </c>
      <c r="L21" s="20">
        <v>0</v>
      </c>
      <c r="M21" s="20">
        <v>10619</v>
      </c>
      <c r="N21" s="19"/>
      <c r="O21" s="4">
        <f t="shared" si="0"/>
        <v>10618</v>
      </c>
    </row>
    <row r="22" spans="1:15" x14ac:dyDescent="0.15">
      <c r="A22" s="17" t="s">
        <v>36</v>
      </c>
      <c r="B22" s="20">
        <v>4967</v>
      </c>
      <c r="C22" s="20">
        <v>3819</v>
      </c>
      <c r="D22" s="28">
        <v>1148</v>
      </c>
      <c r="E22" s="26">
        <v>5002</v>
      </c>
      <c r="F22" s="20">
        <v>511</v>
      </c>
      <c r="G22" s="20">
        <v>1731</v>
      </c>
      <c r="H22" s="20">
        <v>1147</v>
      </c>
      <c r="I22" s="20">
        <v>0</v>
      </c>
      <c r="J22" s="20">
        <v>0</v>
      </c>
      <c r="K22" s="20">
        <v>29</v>
      </c>
      <c r="L22" s="20">
        <v>0</v>
      </c>
      <c r="M22" s="20">
        <v>13387</v>
      </c>
      <c r="N22" s="19"/>
      <c r="O22" s="4">
        <f t="shared" si="0"/>
        <v>13387</v>
      </c>
    </row>
    <row r="23" spans="1:15" x14ac:dyDescent="0.15">
      <c r="A23" s="17" t="s">
        <v>37</v>
      </c>
      <c r="B23" s="20">
        <v>7854</v>
      </c>
      <c r="C23" s="20">
        <v>6283</v>
      </c>
      <c r="D23" s="28">
        <v>1571</v>
      </c>
      <c r="E23" s="26">
        <v>6094</v>
      </c>
      <c r="F23" s="20">
        <v>492</v>
      </c>
      <c r="G23" s="20">
        <v>1897</v>
      </c>
      <c r="H23" s="20">
        <v>1203</v>
      </c>
      <c r="I23" s="20">
        <v>0</v>
      </c>
      <c r="J23" s="20">
        <v>0</v>
      </c>
      <c r="K23" s="20">
        <v>25</v>
      </c>
      <c r="L23" s="20">
        <v>0</v>
      </c>
      <c r="M23" s="20">
        <v>17565</v>
      </c>
      <c r="N23" s="19"/>
      <c r="O23" s="4">
        <f t="shared" si="0"/>
        <v>17565</v>
      </c>
    </row>
    <row r="24" spans="1:15" x14ac:dyDescent="0.15">
      <c r="A24" s="17" t="s">
        <v>38</v>
      </c>
      <c r="B24" s="20">
        <v>9589</v>
      </c>
      <c r="C24" s="20">
        <v>6810</v>
      </c>
      <c r="D24" s="28">
        <v>2779</v>
      </c>
      <c r="E24" s="26">
        <v>8055</v>
      </c>
      <c r="F24" s="20">
        <v>494</v>
      </c>
      <c r="G24" s="20">
        <v>2276</v>
      </c>
      <c r="H24" s="20">
        <v>1390</v>
      </c>
      <c r="I24" s="20">
        <v>0</v>
      </c>
      <c r="J24" s="20">
        <v>161</v>
      </c>
      <c r="K24" s="20">
        <v>31</v>
      </c>
      <c r="L24" s="20">
        <v>0</v>
      </c>
      <c r="M24" s="20">
        <v>21996</v>
      </c>
      <c r="N24" s="19"/>
      <c r="O24" s="4">
        <f t="shared" si="0"/>
        <v>21996</v>
      </c>
    </row>
    <row r="25" spans="1:15" x14ac:dyDescent="0.15">
      <c r="A25" s="17" t="s">
        <v>39</v>
      </c>
      <c r="B25" s="20">
        <v>14997</v>
      </c>
      <c r="C25" s="20">
        <v>9793</v>
      </c>
      <c r="D25" s="28">
        <v>5204</v>
      </c>
      <c r="E25" s="26">
        <v>11167</v>
      </c>
      <c r="F25" s="20">
        <v>480</v>
      </c>
      <c r="G25" s="20">
        <v>2517</v>
      </c>
      <c r="H25" s="20">
        <v>1790</v>
      </c>
      <c r="I25" s="20">
        <v>1</v>
      </c>
      <c r="J25" s="20">
        <v>1440</v>
      </c>
      <c r="K25" s="20">
        <v>27</v>
      </c>
      <c r="L25" s="20">
        <v>0</v>
      </c>
      <c r="M25" s="20">
        <v>32419</v>
      </c>
      <c r="N25" s="19"/>
      <c r="O25" s="4">
        <f t="shared" si="0"/>
        <v>32419</v>
      </c>
    </row>
    <row r="26" spans="1:15" x14ac:dyDescent="0.15">
      <c r="A26" s="17" t="s">
        <v>40</v>
      </c>
      <c r="B26" s="20">
        <v>12759</v>
      </c>
      <c r="C26" s="20">
        <v>11161</v>
      </c>
      <c r="D26" s="28">
        <v>1598</v>
      </c>
      <c r="E26" s="26">
        <v>13926</v>
      </c>
      <c r="F26" s="20">
        <v>482</v>
      </c>
      <c r="G26" s="20">
        <v>2853</v>
      </c>
      <c r="H26" s="20">
        <v>1834</v>
      </c>
      <c r="I26" s="20">
        <v>0</v>
      </c>
      <c r="J26" s="20">
        <v>2095</v>
      </c>
      <c r="K26" s="20">
        <v>43</v>
      </c>
      <c r="L26" s="20">
        <v>0</v>
      </c>
      <c r="M26" s="20">
        <v>33993</v>
      </c>
      <c r="N26" s="19"/>
      <c r="O26" s="4">
        <f t="shared" si="0"/>
        <v>33992</v>
      </c>
    </row>
    <row r="27" spans="1:15" x14ac:dyDescent="0.15">
      <c r="A27" s="17" t="s">
        <v>41</v>
      </c>
      <c r="B27" s="20">
        <v>15426</v>
      </c>
      <c r="C27" s="20">
        <v>12156</v>
      </c>
      <c r="D27" s="28">
        <v>3270</v>
      </c>
      <c r="E27" s="26">
        <v>17292</v>
      </c>
      <c r="F27" s="20">
        <v>620</v>
      </c>
      <c r="G27" s="20">
        <v>2762</v>
      </c>
      <c r="H27" s="20">
        <v>2394</v>
      </c>
      <c r="I27" s="20">
        <v>0</v>
      </c>
      <c r="J27" s="20">
        <v>1020</v>
      </c>
      <c r="K27" s="20">
        <v>9</v>
      </c>
      <c r="L27" s="20">
        <v>0</v>
      </c>
      <c r="M27" s="20">
        <v>39522</v>
      </c>
      <c r="N27" s="19"/>
      <c r="O27" s="4">
        <f t="shared" si="0"/>
        <v>39523</v>
      </c>
    </row>
    <row r="28" spans="1:15" x14ac:dyDescent="0.15">
      <c r="A28" s="17" t="s">
        <v>42</v>
      </c>
      <c r="B28" s="20">
        <v>18605</v>
      </c>
      <c r="C28" s="20">
        <v>13925</v>
      </c>
      <c r="D28" s="28">
        <v>4680</v>
      </c>
      <c r="E28" s="26">
        <v>20150</v>
      </c>
      <c r="F28" s="20">
        <v>633</v>
      </c>
      <c r="G28" s="20">
        <v>4194</v>
      </c>
      <c r="H28" s="20">
        <v>2867</v>
      </c>
      <c r="I28" s="20">
        <v>0</v>
      </c>
      <c r="J28" s="20">
        <v>826</v>
      </c>
      <c r="K28" s="20">
        <v>119</v>
      </c>
      <c r="L28" s="20">
        <v>0</v>
      </c>
      <c r="M28" s="20">
        <v>47394</v>
      </c>
      <c r="N28" s="19"/>
      <c r="O28" s="4">
        <f t="shared" si="0"/>
        <v>47394</v>
      </c>
    </row>
    <row r="29" spans="1:15" x14ac:dyDescent="0.15">
      <c r="A29" s="17" t="s">
        <v>43</v>
      </c>
      <c r="B29" s="20">
        <v>21643</v>
      </c>
      <c r="C29" s="20">
        <v>17447</v>
      </c>
      <c r="D29" s="28">
        <v>4196</v>
      </c>
      <c r="E29" s="26">
        <v>20727</v>
      </c>
      <c r="F29" s="20">
        <v>679</v>
      </c>
      <c r="G29" s="20">
        <v>4027</v>
      </c>
      <c r="H29" s="20">
        <v>2842</v>
      </c>
      <c r="I29" s="20">
        <v>0</v>
      </c>
      <c r="J29" s="20">
        <v>3375</v>
      </c>
      <c r="K29" s="20">
        <v>174</v>
      </c>
      <c r="L29" s="20">
        <v>0</v>
      </c>
      <c r="M29" s="20">
        <v>53467</v>
      </c>
      <c r="N29" s="19"/>
      <c r="O29" s="4">
        <f t="shared" si="0"/>
        <v>53467</v>
      </c>
    </row>
    <row r="30" spans="1:15" x14ac:dyDescent="0.15">
      <c r="A30" s="17" t="s">
        <v>44</v>
      </c>
      <c r="B30" s="20">
        <v>23976</v>
      </c>
      <c r="C30" s="20">
        <v>20082</v>
      </c>
      <c r="D30" s="28">
        <v>3894</v>
      </c>
      <c r="E30" s="26">
        <v>21782</v>
      </c>
      <c r="F30" s="20">
        <v>768</v>
      </c>
      <c r="G30" s="20">
        <v>4331</v>
      </c>
      <c r="H30" s="20">
        <v>3059</v>
      </c>
      <c r="I30" s="20">
        <v>0</v>
      </c>
      <c r="J30" s="20">
        <v>5587</v>
      </c>
      <c r="K30" s="20">
        <v>226</v>
      </c>
      <c r="L30" s="20">
        <v>0</v>
      </c>
      <c r="M30" s="20">
        <v>59729</v>
      </c>
      <c r="N30" s="19"/>
      <c r="O30" s="4">
        <f t="shared" si="0"/>
        <v>59729</v>
      </c>
    </row>
    <row r="31" spans="1:15" x14ac:dyDescent="0.15">
      <c r="A31" s="17" t="s">
        <v>45</v>
      </c>
      <c r="B31" s="20">
        <v>27474</v>
      </c>
      <c r="C31" s="20">
        <v>22767</v>
      </c>
      <c r="D31" s="28">
        <v>4713</v>
      </c>
      <c r="E31" s="26">
        <v>24172</v>
      </c>
      <c r="F31" s="20">
        <v>833</v>
      </c>
      <c r="G31" s="20">
        <v>4310</v>
      </c>
      <c r="H31" s="20">
        <v>4405</v>
      </c>
      <c r="I31" s="20">
        <v>0</v>
      </c>
      <c r="J31" s="20">
        <v>1512</v>
      </c>
      <c r="K31" s="20">
        <v>165</v>
      </c>
      <c r="L31" s="20">
        <v>0</v>
      </c>
      <c r="M31" s="20">
        <v>62871</v>
      </c>
      <c r="N31" s="19"/>
      <c r="O31" s="4">
        <f t="shared" si="0"/>
        <v>62871</v>
      </c>
    </row>
    <row r="32" spans="1:15" x14ac:dyDescent="0.15">
      <c r="A32" s="17" t="s">
        <v>46</v>
      </c>
      <c r="B32" s="20">
        <v>33824</v>
      </c>
      <c r="C32" s="20">
        <v>27591</v>
      </c>
      <c r="D32" s="28">
        <v>6233</v>
      </c>
      <c r="E32" s="26">
        <v>25812</v>
      </c>
      <c r="F32" s="20">
        <v>869</v>
      </c>
      <c r="G32" s="20">
        <v>4736</v>
      </c>
      <c r="H32" s="20">
        <v>4776</v>
      </c>
      <c r="I32" s="20">
        <v>0</v>
      </c>
      <c r="J32" s="20">
        <v>2142</v>
      </c>
      <c r="K32" s="20">
        <v>136</v>
      </c>
      <c r="L32" s="20">
        <v>0</v>
      </c>
      <c r="M32" s="20">
        <v>72277</v>
      </c>
      <c r="N32" s="19"/>
      <c r="O32" s="4">
        <f t="shared" si="0"/>
        <v>72295</v>
      </c>
    </row>
    <row r="33" spans="1:15" x14ac:dyDescent="0.15">
      <c r="A33" s="17" t="s">
        <v>47</v>
      </c>
      <c r="B33" s="20">
        <v>36013</v>
      </c>
      <c r="C33" s="20">
        <v>30780</v>
      </c>
      <c r="D33" s="28">
        <v>5233</v>
      </c>
      <c r="E33" s="26">
        <v>30373</v>
      </c>
      <c r="F33" s="20">
        <v>942</v>
      </c>
      <c r="G33" s="20">
        <v>4988</v>
      </c>
      <c r="H33" s="20">
        <v>4843</v>
      </c>
      <c r="I33" s="20">
        <v>0</v>
      </c>
      <c r="J33" s="20">
        <v>2603</v>
      </c>
      <c r="K33" s="20">
        <v>156</v>
      </c>
      <c r="L33" s="20">
        <v>0</v>
      </c>
      <c r="M33" s="20">
        <v>79918</v>
      </c>
      <c r="N33" s="19"/>
      <c r="O33" s="4">
        <f t="shared" si="0"/>
        <v>79918</v>
      </c>
    </row>
    <row r="34" spans="1:15" x14ac:dyDescent="0.15">
      <c r="A34" s="17" t="s">
        <v>48</v>
      </c>
      <c r="B34" s="20">
        <v>38254</v>
      </c>
      <c r="C34" s="20">
        <v>34143</v>
      </c>
      <c r="D34" s="28">
        <v>4111</v>
      </c>
      <c r="E34" s="26">
        <v>33060</v>
      </c>
      <c r="F34" s="20">
        <v>1029</v>
      </c>
      <c r="G34" s="20">
        <v>4854</v>
      </c>
      <c r="H34" s="20">
        <v>5445</v>
      </c>
      <c r="I34" s="20">
        <v>0</v>
      </c>
      <c r="J34" s="20">
        <v>2755</v>
      </c>
      <c r="K34" s="20">
        <v>138</v>
      </c>
      <c r="L34" s="20">
        <v>0</v>
      </c>
      <c r="M34" s="20">
        <v>85535</v>
      </c>
      <c r="N34" s="19"/>
      <c r="O34" s="4">
        <f t="shared" si="0"/>
        <v>85535</v>
      </c>
    </row>
    <row r="35" spans="1:15" x14ac:dyDescent="0.15">
      <c r="A35" s="17" t="s">
        <v>49</v>
      </c>
      <c r="B35" s="20">
        <v>43784</v>
      </c>
      <c r="C35" s="20">
        <v>35299</v>
      </c>
      <c r="D35" s="28">
        <v>8485</v>
      </c>
      <c r="E35" s="26">
        <v>35030</v>
      </c>
      <c r="F35" s="20">
        <v>1267</v>
      </c>
      <c r="G35" s="20">
        <v>5294</v>
      </c>
      <c r="H35" s="20">
        <v>6020</v>
      </c>
      <c r="I35" s="20">
        <v>0</v>
      </c>
      <c r="J35" s="20">
        <v>3149</v>
      </c>
      <c r="K35" s="20">
        <v>126</v>
      </c>
      <c r="L35" s="20">
        <v>0</v>
      </c>
      <c r="M35" s="20">
        <v>94670</v>
      </c>
      <c r="N35" s="19"/>
      <c r="O35" s="4">
        <f t="shared" si="0"/>
        <v>94670</v>
      </c>
    </row>
    <row r="36" spans="1:15" x14ac:dyDescent="0.15">
      <c r="A36" s="17" t="s">
        <v>50</v>
      </c>
      <c r="B36" s="20">
        <v>51364</v>
      </c>
      <c r="C36" s="20">
        <v>40758</v>
      </c>
      <c r="D36" s="28">
        <v>10606</v>
      </c>
      <c r="E36" s="26">
        <v>38868</v>
      </c>
      <c r="F36" s="20">
        <v>1319</v>
      </c>
      <c r="G36" s="20">
        <v>5474</v>
      </c>
      <c r="H36" s="20">
        <v>6442</v>
      </c>
      <c r="I36" s="20">
        <v>0</v>
      </c>
      <c r="J36" s="20">
        <v>1595</v>
      </c>
      <c r="K36" s="20">
        <v>94</v>
      </c>
      <c r="L36" s="20">
        <v>0</v>
      </c>
      <c r="M36" s="20">
        <v>105156</v>
      </c>
      <c r="N36" s="19"/>
      <c r="O36" s="4">
        <f t="shared" si="0"/>
        <v>105156</v>
      </c>
    </row>
    <row r="37" spans="1:15" x14ac:dyDescent="0.15">
      <c r="A37" s="17" t="s">
        <v>51</v>
      </c>
      <c r="B37" s="20">
        <v>51794</v>
      </c>
      <c r="C37" s="20">
        <v>45650</v>
      </c>
      <c r="D37" s="28">
        <v>6144</v>
      </c>
      <c r="E37" s="26">
        <v>46576</v>
      </c>
      <c r="F37" s="20">
        <v>1421</v>
      </c>
      <c r="G37" s="20">
        <v>6424</v>
      </c>
      <c r="H37" s="20">
        <v>5728</v>
      </c>
      <c r="I37" s="20">
        <v>0</v>
      </c>
      <c r="J37" s="20">
        <v>1684</v>
      </c>
      <c r="K37" s="20">
        <v>95</v>
      </c>
      <c r="L37" s="20">
        <v>0</v>
      </c>
      <c r="M37" s="20">
        <v>113722</v>
      </c>
      <c r="N37" s="19"/>
      <c r="O37" s="4">
        <f t="shared" si="0"/>
        <v>113722</v>
      </c>
    </row>
    <row r="38" spans="1:15" x14ac:dyDescent="0.15">
      <c r="A38" s="17" t="s">
        <v>52</v>
      </c>
      <c r="B38" s="20">
        <v>56183</v>
      </c>
      <c r="C38" s="20">
        <v>49257</v>
      </c>
      <c r="D38" s="28">
        <v>6926</v>
      </c>
      <c r="E38" s="26">
        <v>51043</v>
      </c>
      <c r="F38" s="20">
        <v>1500</v>
      </c>
      <c r="G38" s="20">
        <v>6509</v>
      </c>
      <c r="H38" s="20">
        <v>5515</v>
      </c>
      <c r="I38" s="20">
        <v>0</v>
      </c>
      <c r="J38" s="20">
        <v>3924</v>
      </c>
      <c r="K38" s="20">
        <v>67</v>
      </c>
      <c r="L38" s="20">
        <v>0</v>
      </c>
      <c r="M38" s="20">
        <v>124741</v>
      </c>
      <c r="N38" s="19"/>
      <c r="O38" s="4">
        <f t="shared" si="0"/>
        <v>124741</v>
      </c>
    </row>
    <row r="39" spans="1:15" x14ac:dyDescent="0.15">
      <c r="A39" s="17" t="s">
        <v>53</v>
      </c>
      <c r="B39" s="20">
        <v>58911</v>
      </c>
      <c r="C39" s="20">
        <v>48738</v>
      </c>
      <c r="D39" s="28">
        <v>10173</v>
      </c>
      <c r="E39" s="26">
        <v>53522</v>
      </c>
      <c r="F39" s="20">
        <v>1577</v>
      </c>
      <c r="G39" s="20">
        <v>6332</v>
      </c>
      <c r="H39" s="20">
        <v>5680</v>
      </c>
      <c r="I39" s="20">
        <v>0</v>
      </c>
      <c r="J39" s="20">
        <v>1790</v>
      </c>
      <c r="K39" s="20">
        <v>75</v>
      </c>
      <c r="L39" s="20">
        <v>0</v>
      </c>
      <c r="M39" s="20">
        <v>127887</v>
      </c>
      <c r="N39" s="19"/>
      <c r="O39" s="4">
        <f t="shared" si="0"/>
        <v>127887</v>
      </c>
    </row>
    <row r="40" spans="1:15" x14ac:dyDescent="0.15">
      <c r="A40" s="17" t="s">
        <v>54</v>
      </c>
      <c r="B40" s="20">
        <v>71094</v>
      </c>
      <c r="C40" s="20">
        <v>54285</v>
      </c>
      <c r="D40" s="28">
        <v>16809</v>
      </c>
      <c r="E40" s="26">
        <v>57534</v>
      </c>
      <c r="F40" s="20">
        <v>1661</v>
      </c>
      <c r="G40" s="20">
        <v>6157</v>
      </c>
      <c r="H40" s="20" t="s">
        <v>55</v>
      </c>
      <c r="I40" s="20">
        <v>0</v>
      </c>
      <c r="J40" s="20">
        <v>4950</v>
      </c>
      <c r="K40" s="20">
        <v>64</v>
      </c>
      <c r="L40" s="21" t="s">
        <v>71</v>
      </c>
      <c r="M40" s="20">
        <v>142338</v>
      </c>
      <c r="N40" s="19"/>
      <c r="O40" s="4">
        <f t="shared" si="0"/>
        <v>141460</v>
      </c>
    </row>
    <row r="41" spans="1:15" x14ac:dyDescent="0.15">
      <c r="A41" s="17" t="s">
        <v>56</v>
      </c>
      <c r="B41" s="20">
        <v>76008</v>
      </c>
      <c r="C41" s="20">
        <v>61391</v>
      </c>
      <c r="D41" s="28">
        <v>14617</v>
      </c>
      <c r="E41" s="26">
        <v>61328</v>
      </c>
      <c r="F41" s="20">
        <v>1711</v>
      </c>
      <c r="G41" s="20">
        <v>6467</v>
      </c>
      <c r="H41" s="20" t="s">
        <v>55</v>
      </c>
      <c r="I41" s="20" t="s">
        <v>55</v>
      </c>
      <c r="J41" s="20">
        <v>2683</v>
      </c>
      <c r="K41" s="20">
        <v>67</v>
      </c>
      <c r="L41" s="20" t="s">
        <v>55</v>
      </c>
      <c r="M41" s="20">
        <v>148264</v>
      </c>
      <c r="N41" s="19"/>
      <c r="O41" s="4">
        <f t="shared" si="0"/>
        <v>148264</v>
      </c>
    </row>
    <row r="42" spans="1:15" x14ac:dyDescent="0.15">
      <c r="A42" s="17" t="s">
        <v>57</v>
      </c>
      <c r="B42" s="20">
        <v>91422</v>
      </c>
      <c r="C42" s="20">
        <v>65643</v>
      </c>
      <c r="D42" s="28">
        <v>25780</v>
      </c>
      <c r="E42" s="26">
        <v>67619</v>
      </c>
      <c r="F42" s="20">
        <v>1862</v>
      </c>
      <c r="G42" s="20">
        <v>6515</v>
      </c>
      <c r="H42" s="20" t="s">
        <v>55</v>
      </c>
      <c r="I42" s="20" t="s">
        <v>55</v>
      </c>
      <c r="J42" s="20">
        <v>2765</v>
      </c>
      <c r="K42" s="20">
        <v>71</v>
      </c>
      <c r="L42" s="20" t="s">
        <v>55</v>
      </c>
      <c r="M42" s="20">
        <v>170254</v>
      </c>
      <c r="N42" s="19"/>
      <c r="O42" s="4">
        <f t="shared" si="0"/>
        <v>170254</v>
      </c>
    </row>
    <row r="43" spans="1:15" x14ac:dyDescent="0.15">
      <c r="A43" s="17" t="s">
        <v>58</v>
      </c>
      <c r="B43" s="20">
        <v>100488</v>
      </c>
      <c r="C43" s="20">
        <v>75773</v>
      </c>
      <c r="D43" s="28">
        <v>24715</v>
      </c>
      <c r="E43" s="26">
        <v>80121</v>
      </c>
      <c r="F43" s="20">
        <v>1955</v>
      </c>
      <c r="G43" s="20">
        <v>6784</v>
      </c>
      <c r="H43" s="20" t="s">
        <v>55</v>
      </c>
      <c r="I43" s="20" t="s">
        <v>55</v>
      </c>
      <c r="J43" s="20">
        <v>4314</v>
      </c>
      <c r="K43" s="20">
        <v>53</v>
      </c>
      <c r="L43" s="20" t="s">
        <v>55</v>
      </c>
      <c r="M43" s="20">
        <v>193742</v>
      </c>
      <c r="N43" s="19"/>
      <c r="O43" s="4">
        <f t="shared" si="0"/>
        <v>193715</v>
      </c>
    </row>
    <row r="44" spans="1:15" x14ac:dyDescent="0.15">
      <c r="A44" s="17" t="s">
        <v>59</v>
      </c>
      <c r="B44" s="20">
        <v>96298</v>
      </c>
      <c r="C44" s="20">
        <v>77504</v>
      </c>
      <c r="D44" s="28">
        <v>18794</v>
      </c>
      <c r="E44" s="26">
        <v>92156</v>
      </c>
      <c r="F44" s="20">
        <v>2019</v>
      </c>
      <c r="G44" s="20">
        <v>7015</v>
      </c>
      <c r="H44" s="20" t="s">
        <v>55</v>
      </c>
      <c r="I44" s="20" t="s">
        <v>55</v>
      </c>
      <c r="J44" s="20">
        <v>2895</v>
      </c>
      <c r="K44" s="20">
        <v>44</v>
      </c>
      <c r="L44" s="20" t="s">
        <v>55</v>
      </c>
      <c r="M44" s="20">
        <v>200427</v>
      </c>
      <c r="N44" s="19"/>
      <c r="O44" s="4">
        <f t="shared" si="0"/>
        <v>200427</v>
      </c>
    </row>
    <row r="45" spans="1:15" x14ac:dyDescent="0.15">
      <c r="A45" s="17" t="s">
        <v>60</v>
      </c>
      <c r="B45" s="20">
        <v>86803</v>
      </c>
      <c r="C45" s="20">
        <v>68985</v>
      </c>
      <c r="D45" s="28">
        <v>17818</v>
      </c>
      <c r="E45" s="26">
        <v>97795</v>
      </c>
      <c r="F45" s="20">
        <v>2133</v>
      </c>
      <c r="G45" s="20">
        <v>6997</v>
      </c>
      <c r="H45" s="20" t="s">
        <v>55</v>
      </c>
      <c r="I45" s="20" t="s">
        <v>55</v>
      </c>
      <c r="J45" s="20">
        <v>3465</v>
      </c>
      <c r="K45" s="20">
        <v>72</v>
      </c>
      <c r="L45" s="20" t="s">
        <v>55</v>
      </c>
      <c r="M45" s="20">
        <v>197265</v>
      </c>
      <c r="N45" s="19"/>
      <c r="O45" s="4">
        <f t="shared" si="0"/>
        <v>197265</v>
      </c>
    </row>
    <row r="46" spans="1:15" x14ac:dyDescent="0.15">
      <c r="A46" s="17" t="s">
        <v>61</v>
      </c>
      <c r="B46" s="20">
        <v>94656</v>
      </c>
      <c r="C46" s="20">
        <v>70563</v>
      </c>
      <c r="D46" s="28">
        <v>24093</v>
      </c>
      <c r="E46" s="26">
        <v>109951</v>
      </c>
      <c r="F46" s="20">
        <v>2241</v>
      </c>
      <c r="G46" s="20">
        <v>6876</v>
      </c>
      <c r="H46" s="20" t="s">
        <v>55</v>
      </c>
      <c r="I46" s="20" t="s">
        <v>55</v>
      </c>
      <c r="J46" s="20">
        <v>2734</v>
      </c>
      <c r="K46" s="20">
        <v>64</v>
      </c>
      <c r="L46" s="20" t="s">
        <v>55</v>
      </c>
      <c r="M46" s="20">
        <v>216522</v>
      </c>
      <c r="N46" s="19"/>
      <c r="O46" s="4">
        <f t="shared" si="0"/>
        <v>216522</v>
      </c>
    </row>
    <row r="47" spans="1:15" x14ac:dyDescent="0.15">
      <c r="A47" s="17" t="s">
        <v>62</v>
      </c>
      <c r="B47" s="20">
        <v>87110</v>
      </c>
      <c r="C47" s="20">
        <v>69451</v>
      </c>
      <c r="D47" s="28">
        <v>17659</v>
      </c>
      <c r="E47" s="26">
        <v>112686</v>
      </c>
      <c r="F47" s="20">
        <v>2331</v>
      </c>
      <c r="G47" s="20">
        <v>6942</v>
      </c>
      <c r="H47" s="20" t="s">
        <v>55</v>
      </c>
      <c r="I47" s="20" t="s">
        <v>55</v>
      </c>
      <c r="J47" s="20">
        <v>2763</v>
      </c>
      <c r="K47" s="20">
        <v>60</v>
      </c>
      <c r="L47" s="20" t="s">
        <v>55</v>
      </c>
      <c r="M47" s="20">
        <v>211892</v>
      </c>
      <c r="N47" s="19"/>
      <c r="O47" s="4">
        <f t="shared" si="0"/>
        <v>211892</v>
      </c>
    </row>
    <row r="48" spans="1:15" x14ac:dyDescent="0.15">
      <c r="A48" s="17" t="s">
        <v>63</v>
      </c>
      <c r="B48" s="20">
        <v>93785</v>
      </c>
      <c r="C48" s="20">
        <v>80523</v>
      </c>
      <c r="D48" s="28">
        <v>13262</v>
      </c>
      <c r="E48" s="26">
        <v>111411</v>
      </c>
      <c r="F48" s="20">
        <v>2506</v>
      </c>
      <c r="G48" s="20">
        <v>9823</v>
      </c>
      <c r="H48" s="20" t="s">
        <v>55</v>
      </c>
      <c r="I48" s="20" t="s">
        <v>55</v>
      </c>
      <c r="J48" s="20">
        <v>2665</v>
      </c>
      <c r="K48" s="20">
        <v>59</v>
      </c>
      <c r="L48" s="20" t="s">
        <v>55</v>
      </c>
      <c r="M48" s="20">
        <v>220249</v>
      </c>
      <c r="N48" s="19"/>
      <c r="O48" s="4">
        <f t="shared" si="0"/>
        <v>220249</v>
      </c>
    </row>
    <row r="49" spans="1:15" x14ac:dyDescent="0.15">
      <c r="A49" s="17" t="s">
        <v>64</v>
      </c>
      <c r="B49" s="20">
        <v>81222</v>
      </c>
      <c r="C49" s="20">
        <v>70478</v>
      </c>
      <c r="D49" s="28">
        <v>10744</v>
      </c>
      <c r="E49" s="26">
        <v>114632</v>
      </c>
      <c r="F49" s="20">
        <v>2587</v>
      </c>
      <c r="G49" s="20">
        <v>10032</v>
      </c>
      <c r="H49" s="20" t="s">
        <v>55</v>
      </c>
      <c r="I49" s="20" t="s">
        <v>55</v>
      </c>
      <c r="J49" s="20">
        <v>2362</v>
      </c>
      <c r="K49" s="20">
        <v>56</v>
      </c>
      <c r="L49" s="20" t="s">
        <v>55</v>
      </c>
      <c r="M49" s="20">
        <v>210891</v>
      </c>
      <c r="N49" s="19"/>
      <c r="O49" s="4">
        <f t="shared" si="0"/>
        <v>210891</v>
      </c>
    </row>
    <row r="50" spans="1:15" x14ac:dyDescent="0.15">
      <c r="A50" s="17" t="s">
        <v>65</v>
      </c>
      <c r="B50" s="20">
        <v>82668</v>
      </c>
      <c r="C50" s="20">
        <v>72555</v>
      </c>
      <c r="D50" s="28">
        <v>10113</v>
      </c>
      <c r="E50" s="26">
        <v>120192</v>
      </c>
      <c r="F50" s="20">
        <v>2685</v>
      </c>
      <c r="G50" s="20">
        <v>10710</v>
      </c>
      <c r="H50" s="20" t="s">
        <v>55</v>
      </c>
      <c r="I50" s="20" t="s">
        <v>55</v>
      </c>
      <c r="J50" s="20">
        <v>1612</v>
      </c>
      <c r="K50" s="20">
        <v>55</v>
      </c>
      <c r="L50" s="20" t="s">
        <v>55</v>
      </c>
      <c r="M50" s="20">
        <v>217922</v>
      </c>
      <c r="N50" s="19"/>
      <c r="O50" s="4">
        <f t="shared" si="0"/>
        <v>217922</v>
      </c>
    </row>
    <row r="51" spans="1:15" x14ac:dyDescent="0.15">
      <c r="A51" s="17" t="s">
        <v>66</v>
      </c>
      <c r="B51" s="20">
        <v>76529</v>
      </c>
      <c r="C51" s="20">
        <v>66693</v>
      </c>
      <c r="D51" s="28">
        <v>9836</v>
      </c>
      <c r="E51" s="26">
        <v>116267</v>
      </c>
      <c r="F51" s="20">
        <v>2824</v>
      </c>
      <c r="G51" s="20">
        <v>11171</v>
      </c>
      <c r="H51" s="20" t="s">
        <v>55</v>
      </c>
      <c r="I51" s="20" t="s">
        <v>55</v>
      </c>
      <c r="J51" s="20">
        <v>1746</v>
      </c>
      <c r="K51" s="20">
        <v>54</v>
      </c>
      <c r="L51" s="20" t="s">
        <v>55</v>
      </c>
      <c r="M51" s="20">
        <v>208591</v>
      </c>
      <c r="N51" s="19"/>
      <c r="O51" s="4">
        <f t="shared" si="0"/>
        <v>208591</v>
      </c>
    </row>
    <row r="52" spans="1:15" x14ac:dyDescent="0.15">
      <c r="A52" s="17" t="s">
        <v>67</v>
      </c>
      <c r="B52" s="20">
        <v>77818</v>
      </c>
      <c r="C52" s="20">
        <v>66632</v>
      </c>
      <c r="D52" s="28">
        <v>11186</v>
      </c>
      <c r="E52" s="26">
        <v>117730</v>
      </c>
      <c r="F52" s="20">
        <v>2949</v>
      </c>
      <c r="G52" s="20">
        <v>10280</v>
      </c>
      <c r="H52" s="20" t="s">
        <v>55</v>
      </c>
      <c r="I52" s="20" t="s">
        <v>55</v>
      </c>
      <c r="J52" s="20">
        <v>4450</v>
      </c>
      <c r="K52" s="20">
        <v>50</v>
      </c>
      <c r="L52" s="20" t="s">
        <v>55</v>
      </c>
      <c r="M52" s="20">
        <v>213277</v>
      </c>
      <c r="N52" s="19"/>
      <c r="O52" s="4">
        <f t="shared" si="0"/>
        <v>213277</v>
      </c>
    </row>
    <row r="53" spans="1:15" x14ac:dyDescent="0.15">
      <c r="A53" s="17" t="s">
        <v>68</v>
      </c>
      <c r="B53" s="20">
        <v>74035</v>
      </c>
      <c r="C53" s="20">
        <v>64061</v>
      </c>
      <c r="D53" s="28">
        <v>9974</v>
      </c>
      <c r="E53" s="26">
        <v>120122</v>
      </c>
      <c r="F53" s="20">
        <v>3107</v>
      </c>
      <c r="G53" s="20">
        <v>9844</v>
      </c>
      <c r="H53" s="20" t="s">
        <v>55</v>
      </c>
      <c r="I53" s="20" t="s">
        <v>55</v>
      </c>
      <c r="J53" s="20">
        <v>1279</v>
      </c>
      <c r="K53" s="20">
        <v>48</v>
      </c>
      <c r="L53" s="20" t="s">
        <v>55</v>
      </c>
      <c r="M53" s="20">
        <v>208435</v>
      </c>
      <c r="N53" s="19"/>
      <c r="O53" s="4">
        <f t="shared" si="0"/>
        <v>208435</v>
      </c>
    </row>
    <row r="54" spans="1:15" x14ac:dyDescent="0.15">
      <c r="A54" s="17" t="s">
        <v>69</v>
      </c>
      <c r="B54" s="20">
        <v>69250</v>
      </c>
      <c r="C54" s="20">
        <v>59322</v>
      </c>
      <c r="D54" s="28">
        <v>9928</v>
      </c>
      <c r="E54" s="26">
        <v>114048</v>
      </c>
      <c r="F54" s="20">
        <v>3246</v>
      </c>
      <c r="G54" s="20">
        <v>10225</v>
      </c>
      <c r="H54" s="20" t="s">
        <v>55</v>
      </c>
      <c r="I54" s="20" t="s">
        <v>55</v>
      </c>
      <c r="J54" s="20">
        <v>147</v>
      </c>
      <c r="K54" s="20">
        <v>51</v>
      </c>
      <c r="L54" s="20" t="s">
        <v>55</v>
      </c>
      <c r="M54" s="20">
        <v>196967</v>
      </c>
      <c r="N54" s="19"/>
      <c r="O54" s="4">
        <v>196967</v>
      </c>
    </row>
    <row r="55" spans="1:15" x14ac:dyDescent="0.15">
      <c r="A55" s="29" t="s">
        <v>70</v>
      </c>
      <c r="B55" s="30">
        <v>68389</v>
      </c>
      <c r="C55" s="30">
        <v>58893</v>
      </c>
      <c r="D55" s="31">
        <v>9496</v>
      </c>
      <c r="E55" s="32">
        <v>115498</v>
      </c>
      <c r="F55" s="30">
        <v>3375</v>
      </c>
      <c r="G55" s="30">
        <v>10246</v>
      </c>
      <c r="H55" s="20" t="s">
        <v>55</v>
      </c>
      <c r="I55" s="20" t="s">
        <v>55</v>
      </c>
      <c r="J55" s="20" t="s">
        <v>55</v>
      </c>
      <c r="K55" s="30">
        <v>48</v>
      </c>
      <c r="L55" s="20" t="s">
        <v>55</v>
      </c>
      <c r="M55" s="30">
        <v>197556</v>
      </c>
      <c r="N55" s="33"/>
      <c r="O55" s="4">
        <f t="shared" si="0"/>
        <v>197556</v>
      </c>
    </row>
    <row r="56" spans="1:15" x14ac:dyDescent="0.15">
      <c r="A56" s="34" t="s">
        <v>72</v>
      </c>
      <c r="B56" s="35">
        <v>75292</v>
      </c>
      <c r="C56" s="35">
        <v>61987</v>
      </c>
      <c r="D56" s="36">
        <v>13305</v>
      </c>
      <c r="E56" s="37">
        <v>117070</v>
      </c>
      <c r="F56" s="35">
        <v>3540</v>
      </c>
      <c r="G56" s="35">
        <v>9080</v>
      </c>
      <c r="H56" s="20" t="s">
        <v>55</v>
      </c>
      <c r="I56" s="20" t="s">
        <v>55</v>
      </c>
      <c r="J56" s="20" t="s">
        <v>55</v>
      </c>
      <c r="K56" s="35">
        <v>57</v>
      </c>
      <c r="L56" s="20" t="s">
        <v>55</v>
      </c>
      <c r="M56" s="35">
        <v>205039</v>
      </c>
      <c r="N56" s="38"/>
      <c r="O56" s="4">
        <f t="shared" ref="O56:O67" si="1">SUM(B56:L56)-C56-D56</f>
        <v>205039</v>
      </c>
    </row>
    <row r="57" spans="1:15" x14ac:dyDescent="0.15">
      <c r="A57" s="39" t="s">
        <v>73</v>
      </c>
      <c r="B57" s="35">
        <v>89801</v>
      </c>
      <c r="C57" s="35">
        <v>70766</v>
      </c>
      <c r="D57" s="36">
        <v>19035</v>
      </c>
      <c r="E57" s="37">
        <v>118884</v>
      </c>
      <c r="F57" s="35">
        <v>3672</v>
      </c>
      <c r="G57" s="35">
        <v>9660</v>
      </c>
      <c r="H57" s="20" t="s">
        <v>55</v>
      </c>
      <c r="I57" s="20" t="s">
        <v>55</v>
      </c>
      <c r="J57" s="35">
        <v>10887</v>
      </c>
      <c r="K57" s="35">
        <v>50</v>
      </c>
      <c r="L57" s="20" t="s">
        <v>55</v>
      </c>
      <c r="M57" s="35">
        <v>232954</v>
      </c>
      <c r="N57" s="38"/>
      <c r="O57" s="4">
        <f t="shared" si="1"/>
        <v>232954</v>
      </c>
    </row>
    <row r="58" spans="1:15" x14ac:dyDescent="0.15">
      <c r="A58" s="39" t="s">
        <v>74</v>
      </c>
      <c r="B58" s="35">
        <v>114881</v>
      </c>
      <c r="C58" s="35">
        <v>91026</v>
      </c>
      <c r="D58" s="36">
        <v>23855</v>
      </c>
      <c r="E58" s="37">
        <v>130617</v>
      </c>
      <c r="F58" s="35">
        <v>3845</v>
      </c>
      <c r="G58" s="35">
        <v>9716</v>
      </c>
      <c r="H58" s="20" t="s">
        <v>55</v>
      </c>
      <c r="I58" s="20" t="s">
        <v>55</v>
      </c>
      <c r="J58" s="20" t="s">
        <v>55</v>
      </c>
      <c r="K58" s="35">
        <v>50</v>
      </c>
      <c r="L58" s="20" t="s">
        <v>55</v>
      </c>
      <c r="M58" s="35">
        <v>259109</v>
      </c>
      <c r="N58" s="38"/>
      <c r="O58" s="4">
        <f t="shared" si="1"/>
        <v>259109</v>
      </c>
    </row>
    <row r="59" spans="1:15" x14ac:dyDescent="0.15">
      <c r="A59" s="39" t="s">
        <v>75</v>
      </c>
      <c r="B59" s="35">
        <v>113982</v>
      </c>
      <c r="C59" s="35">
        <v>95871</v>
      </c>
      <c r="D59" s="36">
        <v>18111</v>
      </c>
      <c r="E59" s="37">
        <v>132565</v>
      </c>
      <c r="F59" s="35">
        <v>3914</v>
      </c>
      <c r="G59" s="35">
        <v>9464</v>
      </c>
      <c r="H59" s="30" t="s">
        <v>55</v>
      </c>
      <c r="I59" s="30" t="s">
        <v>55</v>
      </c>
      <c r="J59" s="30" t="s">
        <v>55</v>
      </c>
      <c r="K59" s="35">
        <v>49</v>
      </c>
      <c r="L59" s="30" t="s">
        <v>55</v>
      </c>
      <c r="M59" s="35">
        <v>259974</v>
      </c>
      <c r="N59" s="38"/>
      <c r="O59" s="4">
        <f t="shared" si="1"/>
        <v>259974</v>
      </c>
    </row>
    <row r="60" spans="1:15" x14ac:dyDescent="0.15">
      <c r="A60" s="39" t="s">
        <v>76</v>
      </c>
      <c r="B60" s="35">
        <v>103395</v>
      </c>
      <c r="C60" s="35">
        <v>92256</v>
      </c>
      <c r="D60" s="36">
        <v>11140</v>
      </c>
      <c r="E60" s="37">
        <v>134555</v>
      </c>
      <c r="F60" s="35">
        <v>4044</v>
      </c>
      <c r="G60" s="35">
        <v>9135</v>
      </c>
      <c r="H60" s="35" t="s">
        <v>77</v>
      </c>
      <c r="I60" s="35" t="s">
        <v>77</v>
      </c>
      <c r="J60" s="35" t="s">
        <v>77</v>
      </c>
      <c r="K60" s="35">
        <v>38</v>
      </c>
      <c r="L60" s="35" t="s">
        <v>77</v>
      </c>
      <c r="M60" s="35">
        <v>251167</v>
      </c>
      <c r="N60" s="38"/>
      <c r="O60" s="4">
        <f t="shared" si="1"/>
        <v>251167</v>
      </c>
    </row>
    <row r="61" spans="1:15" x14ac:dyDescent="0.15">
      <c r="A61" s="39" t="s">
        <v>78</v>
      </c>
      <c r="B61" s="35">
        <v>98448</v>
      </c>
      <c r="C61" s="35">
        <v>78820</v>
      </c>
      <c r="D61" s="36">
        <v>19628</v>
      </c>
      <c r="E61" s="37">
        <v>131575</v>
      </c>
      <c r="F61" s="35">
        <v>4145</v>
      </c>
      <c r="G61" s="35">
        <v>9272</v>
      </c>
      <c r="H61" s="35" t="s">
        <v>55</v>
      </c>
      <c r="I61" s="35" t="s">
        <v>55</v>
      </c>
      <c r="J61" s="35" t="s">
        <v>55</v>
      </c>
      <c r="K61" s="35">
        <v>28</v>
      </c>
      <c r="L61" s="35" t="s">
        <v>55</v>
      </c>
      <c r="M61" s="35">
        <v>243468</v>
      </c>
      <c r="N61" s="38"/>
      <c r="O61" s="4">
        <f>SUM(B61:L61)-C61-D61</f>
        <v>243468</v>
      </c>
    </row>
    <row r="62" spans="1:15" x14ac:dyDescent="0.15">
      <c r="A62" s="39" t="s">
        <v>79</v>
      </c>
      <c r="B62" s="35">
        <v>100793</v>
      </c>
      <c r="C62" s="35">
        <v>79779</v>
      </c>
      <c r="D62" s="36">
        <v>21014</v>
      </c>
      <c r="E62" s="37">
        <v>129178</v>
      </c>
      <c r="F62" s="35">
        <v>4265</v>
      </c>
      <c r="G62" s="35">
        <v>10999</v>
      </c>
      <c r="H62" s="35" t="s">
        <v>77</v>
      </c>
      <c r="I62" s="35" t="s">
        <v>77</v>
      </c>
      <c r="J62" s="35" t="s">
        <v>80</v>
      </c>
      <c r="K62" s="35">
        <v>29</v>
      </c>
      <c r="L62" s="35" t="s">
        <v>77</v>
      </c>
      <c r="M62" s="35">
        <v>245264</v>
      </c>
      <c r="N62" s="38"/>
      <c r="O62" s="4">
        <f t="shared" si="1"/>
        <v>245264</v>
      </c>
    </row>
    <row r="63" spans="1:15" s="3" customFormat="1" x14ac:dyDescent="0.15">
      <c r="A63" s="39" t="s">
        <v>81</v>
      </c>
      <c r="B63" s="35">
        <v>108166</v>
      </c>
      <c r="C63" s="35">
        <v>84711</v>
      </c>
      <c r="D63" s="36">
        <v>23455</v>
      </c>
      <c r="E63" s="37">
        <v>120490</v>
      </c>
      <c r="F63" s="35">
        <v>4327</v>
      </c>
      <c r="G63" s="35">
        <v>11190</v>
      </c>
      <c r="H63" s="35" t="s">
        <v>55</v>
      </c>
      <c r="I63" s="35" t="s">
        <v>55</v>
      </c>
      <c r="J63" s="35" t="s">
        <v>55</v>
      </c>
      <c r="K63" s="35">
        <v>29</v>
      </c>
      <c r="L63" s="35" t="s">
        <v>55</v>
      </c>
      <c r="M63" s="35">
        <v>244202</v>
      </c>
      <c r="N63" s="38"/>
      <c r="O63" s="4">
        <f t="shared" si="1"/>
        <v>244202</v>
      </c>
    </row>
    <row r="64" spans="1:15" s="3" customFormat="1" x14ac:dyDescent="0.15">
      <c r="A64" s="42" t="s">
        <v>83</v>
      </c>
      <c r="B64" s="43">
        <v>99500</v>
      </c>
      <c r="C64" s="43">
        <v>83378</v>
      </c>
      <c r="D64" s="44">
        <v>16122</v>
      </c>
      <c r="E64" s="45">
        <v>119048</v>
      </c>
      <c r="F64" s="43">
        <v>4406</v>
      </c>
      <c r="G64" s="43">
        <v>12230</v>
      </c>
      <c r="H64" s="43" t="s">
        <v>55</v>
      </c>
      <c r="I64" s="43" t="s">
        <v>55</v>
      </c>
      <c r="J64" s="43" t="s">
        <v>55</v>
      </c>
      <c r="K64" s="43">
        <v>31</v>
      </c>
      <c r="L64" s="43" t="s">
        <v>55</v>
      </c>
      <c r="M64" s="43">
        <v>235215</v>
      </c>
      <c r="N64" s="46"/>
      <c r="O64" s="4">
        <f t="shared" si="1"/>
        <v>235215</v>
      </c>
    </row>
    <row r="65" spans="1:15" s="3" customFormat="1" x14ac:dyDescent="0.15">
      <c r="A65" s="42" t="s">
        <v>84</v>
      </c>
      <c r="B65" s="43">
        <f>SUM(C65:D65)</f>
        <v>101326</v>
      </c>
      <c r="C65" s="43">
        <f>80984+1017</f>
        <v>82001</v>
      </c>
      <c r="D65" s="44">
        <f>19310+15</f>
        <v>19325</v>
      </c>
      <c r="E65" s="45">
        <f>118921+712</f>
        <v>119633</v>
      </c>
      <c r="F65" s="43">
        <f>4442+34</f>
        <v>4476</v>
      </c>
      <c r="G65" s="43">
        <v>11787</v>
      </c>
      <c r="H65" s="43" t="s">
        <v>55</v>
      </c>
      <c r="I65" s="43" t="s">
        <v>55</v>
      </c>
      <c r="J65" s="43" t="s">
        <v>55</v>
      </c>
      <c r="K65" s="43">
        <v>31</v>
      </c>
      <c r="L65" s="43" t="s">
        <v>55</v>
      </c>
      <c r="M65" s="43">
        <f t="shared" ref="M65:M73" si="2">K65+G65+F65+E65+D65+C65</f>
        <v>237253</v>
      </c>
      <c r="N65" s="46"/>
      <c r="O65" s="4">
        <f t="shared" si="1"/>
        <v>237253</v>
      </c>
    </row>
    <row r="66" spans="1:15" s="3" customFormat="1" x14ac:dyDescent="0.15">
      <c r="A66" s="42" t="s">
        <v>85</v>
      </c>
      <c r="B66" s="43">
        <f>SUM(C66:D66)</f>
        <v>104447</v>
      </c>
      <c r="C66" s="43">
        <f>82512+1507</f>
        <v>84019</v>
      </c>
      <c r="D66" s="44">
        <f>20422+6</f>
        <v>20428</v>
      </c>
      <c r="E66" s="45">
        <f>117084+778</f>
        <v>117862</v>
      </c>
      <c r="F66" s="43">
        <f>4547+45</f>
        <v>4592</v>
      </c>
      <c r="G66" s="43">
        <v>12014</v>
      </c>
      <c r="H66" s="43" t="s">
        <v>55</v>
      </c>
      <c r="I66" s="43" t="s">
        <v>55</v>
      </c>
      <c r="J66" s="43" t="s">
        <v>55</v>
      </c>
      <c r="K66" s="43">
        <v>33</v>
      </c>
      <c r="L66" s="43" t="s">
        <v>55</v>
      </c>
      <c r="M66" s="43">
        <f t="shared" si="2"/>
        <v>238948</v>
      </c>
      <c r="N66" s="46"/>
      <c r="O66" s="4">
        <f t="shared" si="1"/>
        <v>238948</v>
      </c>
    </row>
    <row r="67" spans="1:15" s="3" customFormat="1" x14ac:dyDescent="0.15">
      <c r="A67" s="42" t="s">
        <v>86</v>
      </c>
      <c r="B67" s="43">
        <f>SUM(C67:D67)</f>
        <v>100898</v>
      </c>
      <c r="C67" s="43">
        <f>82723+1071</f>
        <v>83794</v>
      </c>
      <c r="D67" s="44">
        <f>17104+0</f>
        <v>17104</v>
      </c>
      <c r="E67" s="45">
        <f>118664+988</f>
        <v>119652</v>
      </c>
      <c r="F67" s="43">
        <f>5249+45</f>
        <v>5294</v>
      </c>
      <c r="G67" s="43">
        <v>11782</v>
      </c>
      <c r="H67" s="43" t="s">
        <v>55</v>
      </c>
      <c r="I67" s="43" t="s">
        <v>55</v>
      </c>
      <c r="J67" s="43" t="s">
        <v>55</v>
      </c>
      <c r="K67" s="43">
        <v>28</v>
      </c>
      <c r="L67" s="43" t="s">
        <v>55</v>
      </c>
      <c r="M67" s="43">
        <f t="shared" si="2"/>
        <v>237654</v>
      </c>
      <c r="N67" s="46"/>
      <c r="O67" s="4">
        <f t="shared" si="1"/>
        <v>237654</v>
      </c>
    </row>
    <row r="68" spans="1:15" s="3" customFormat="1" x14ac:dyDescent="0.15">
      <c r="A68" s="39" t="s">
        <v>88</v>
      </c>
      <c r="B68" s="35">
        <f>SUM(C68:D68)-1</f>
        <v>101734</v>
      </c>
      <c r="C68" s="35">
        <v>85341</v>
      </c>
      <c r="D68" s="36">
        <v>16394</v>
      </c>
      <c r="E68" s="37">
        <v>121226</v>
      </c>
      <c r="F68" s="35">
        <v>5495</v>
      </c>
      <c r="G68" s="35">
        <v>10538</v>
      </c>
      <c r="H68" s="35" t="s">
        <v>55</v>
      </c>
      <c r="I68" s="35" t="s">
        <v>55</v>
      </c>
      <c r="J68" s="35" t="s">
        <v>55</v>
      </c>
      <c r="K68" s="35">
        <v>27</v>
      </c>
      <c r="L68" s="35" t="s">
        <v>55</v>
      </c>
      <c r="M68" s="35">
        <f t="shared" si="2"/>
        <v>239021</v>
      </c>
      <c r="N68" s="38"/>
      <c r="O68" s="4">
        <f>SUM(B68:L68)-C68-D68</f>
        <v>239020</v>
      </c>
    </row>
    <row r="69" spans="1:15" s="3" customFormat="1" x14ac:dyDescent="0.15">
      <c r="A69" s="39" t="s">
        <v>90</v>
      </c>
      <c r="B69" s="35">
        <v>102183</v>
      </c>
      <c r="C69" s="35">
        <v>84771</v>
      </c>
      <c r="D69" s="36">
        <v>17412</v>
      </c>
      <c r="E69" s="37">
        <v>121557</v>
      </c>
      <c r="F69" s="35">
        <v>5730</v>
      </c>
      <c r="G69" s="35">
        <v>10478</v>
      </c>
      <c r="H69" s="35" t="s">
        <v>55</v>
      </c>
      <c r="I69" s="35" t="s">
        <v>55</v>
      </c>
      <c r="J69" s="35" t="s">
        <v>55</v>
      </c>
      <c r="K69" s="35">
        <v>26</v>
      </c>
      <c r="L69" s="35" t="s">
        <v>55</v>
      </c>
      <c r="M69" s="35">
        <f t="shared" si="2"/>
        <v>239974</v>
      </c>
      <c r="N69" s="38"/>
      <c r="O69" s="4">
        <f>SUM(B69:L69)-C69-D69</f>
        <v>239974</v>
      </c>
    </row>
    <row r="70" spans="1:15" s="3" customFormat="1" x14ac:dyDescent="0.15">
      <c r="A70" s="39" t="s">
        <v>92</v>
      </c>
      <c r="B70" s="35">
        <v>100709</v>
      </c>
      <c r="C70" s="35">
        <v>85604</v>
      </c>
      <c r="D70" s="36">
        <v>15105</v>
      </c>
      <c r="E70" s="37">
        <v>130720</v>
      </c>
      <c r="F70" s="35">
        <v>5944</v>
      </c>
      <c r="G70" s="35">
        <v>10758</v>
      </c>
      <c r="H70" s="35" t="s">
        <v>55</v>
      </c>
      <c r="I70" s="35" t="s">
        <v>55</v>
      </c>
      <c r="J70" s="35" t="s">
        <v>55</v>
      </c>
      <c r="K70" s="35">
        <v>28</v>
      </c>
      <c r="L70" s="35" t="s">
        <v>55</v>
      </c>
      <c r="M70" s="35">
        <f>K70+G70+F70+E70+D70+C70</f>
        <v>248159</v>
      </c>
      <c r="N70" s="38"/>
      <c r="O70" s="4">
        <f>SUM(B70:L70)-C70-D70</f>
        <v>248159</v>
      </c>
    </row>
    <row r="71" spans="1:15" s="3" customFormat="1" x14ac:dyDescent="0.15">
      <c r="A71" s="57" t="s">
        <v>91</v>
      </c>
      <c r="B71" s="58">
        <v>98040</v>
      </c>
      <c r="C71" s="58">
        <v>86840</v>
      </c>
      <c r="D71" s="59">
        <v>11200</v>
      </c>
      <c r="E71" s="60">
        <v>132531</v>
      </c>
      <c r="F71" s="58">
        <v>6245</v>
      </c>
      <c r="G71" s="58">
        <v>10579</v>
      </c>
      <c r="H71" s="58" t="s">
        <v>55</v>
      </c>
      <c r="I71" s="58" t="s">
        <v>55</v>
      </c>
      <c r="J71" s="58" t="s">
        <v>55</v>
      </c>
      <c r="K71" s="58">
        <v>28</v>
      </c>
      <c r="L71" s="58" t="s">
        <v>55</v>
      </c>
      <c r="M71" s="58">
        <f t="shared" ref="M71" si="3">K71+G71+F71+E71+D71+C71</f>
        <v>247423</v>
      </c>
      <c r="N71" s="61"/>
      <c r="O71" s="4">
        <f>SUM(B71:L71)-C71-D71</f>
        <v>247423</v>
      </c>
    </row>
    <row r="72" spans="1:15" s="3" customFormat="1" x14ac:dyDescent="0.15">
      <c r="A72" s="57" t="s">
        <v>93</v>
      </c>
      <c r="B72" s="58">
        <f>C72+D72</f>
        <v>92798</v>
      </c>
      <c r="C72" s="58">
        <v>82011</v>
      </c>
      <c r="D72" s="59">
        <v>10787</v>
      </c>
      <c r="E72" s="60">
        <v>124631</v>
      </c>
      <c r="F72" s="58">
        <v>6421</v>
      </c>
      <c r="G72" s="58">
        <v>11358</v>
      </c>
      <c r="H72" s="58" t="s">
        <v>55</v>
      </c>
      <c r="I72" s="58" t="s">
        <v>55</v>
      </c>
      <c r="J72" s="58" t="s">
        <v>55</v>
      </c>
      <c r="K72" s="58">
        <v>23</v>
      </c>
      <c r="L72" s="58" t="s">
        <v>55</v>
      </c>
      <c r="M72" s="58">
        <f t="shared" ref="M72" si="4">K72+G72+F72+E72+D72+C72</f>
        <v>235231</v>
      </c>
      <c r="N72" s="61"/>
      <c r="O72" s="4">
        <f>SUM(B72:L72)-C72-D72</f>
        <v>235231</v>
      </c>
    </row>
    <row r="73" spans="1:15" s="3" customFormat="1" x14ac:dyDescent="0.15">
      <c r="A73" s="48" t="s">
        <v>94</v>
      </c>
      <c r="B73" s="49">
        <f>C73+D73</f>
        <v>95302</v>
      </c>
      <c r="C73" s="49">
        <v>83134</v>
      </c>
      <c r="D73" s="50">
        <v>12168</v>
      </c>
      <c r="E73" s="51">
        <v>126127</v>
      </c>
      <c r="F73" s="49">
        <v>6699</v>
      </c>
      <c r="G73" s="49">
        <v>12176</v>
      </c>
      <c r="H73" s="52" t="s">
        <v>55</v>
      </c>
      <c r="I73" s="52" t="s">
        <v>55</v>
      </c>
      <c r="J73" s="52" t="s">
        <v>55</v>
      </c>
      <c r="K73" s="52">
        <v>30</v>
      </c>
      <c r="L73" s="52" t="s">
        <v>55</v>
      </c>
      <c r="M73" s="52">
        <f t="shared" si="2"/>
        <v>240334</v>
      </c>
      <c r="N73" s="53"/>
      <c r="O73" s="4">
        <f>SUM(B73:L73)-C73-D73</f>
        <v>240334</v>
      </c>
    </row>
    <row r="74" spans="1:15" s="3" customFormat="1" x14ac:dyDescent="0.1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"/>
      <c r="O74" s="4"/>
    </row>
    <row r="75" spans="1:15" s="3" customFormat="1" x14ac:dyDescent="0.15">
      <c r="A75" s="3" t="s">
        <v>89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"/>
      <c r="O75" s="4"/>
    </row>
    <row r="76" spans="1:15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5" t="s">
        <v>82</v>
      </c>
    </row>
  </sheetData>
  <mergeCells count="1">
    <mergeCell ref="B4:D4"/>
  </mergeCells>
  <phoneticPr fontId="3"/>
  <pageMargins left="0.78740157480314965" right="0.78740157480314965" top="0.51181102362204722" bottom="0.98425196850393704" header="0.51181102362204722" footer="0.51181102362204722"/>
  <pageSetup paperSize="9" scale="78" orientation="landscape" horizontalDpi="1200" verticalDpi="1200" r:id="rId1"/>
  <headerFooter alignWithMargins="0"/>
  <ignoredErrors>
    <ignoredError sqref="O59 O36:O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 </cp:lastModifiedBy>
  <cp:lastPrinted>2017-11-30T02:48:50Z</cp:lastPrinted>
  <dcterms:created xsi:type="dcterms:W3CDTF">2004-06-03T09:23:21Z</dcterms:created>
  <dcterms:modified xsi:type="dcterms:W3CDTF">2023-09-11T05:42:16Z</dcterms:modified>
</cp:coreProperties>
</file>