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730\Desktop\"/>
    </mc:Choice>
  </mc:AlternateContent>
  <xr:revisionPtr revIDLastSave="0" documentId="13_ncr:1_{D78ED0D4-9F61-4EA8-AC81-7593D7634825}" xr6:coauthVersionLast="36" xr6:coauthVersionMax="36" xr10:uidLastSave="{00000000-0000-0000-0000-000000000000}"/>
  <bookViews>
    <workbookView xWindow="32760" yWindow="30" windowWidth="11700" windowHeight="8550" xr2:uid="{00000000-000D-0000-FFFF-FFFF00000000}"/>
  </bookViews>
  <sheets>
    <sheet name="Sheet1" sheetId="1" r:id="rId1"/>
  </sheets>
  <definedNames>
    <definedName name="_xlnm.Print_Area" localSheetId="0">Sheet1!$A$1:$W$49</definedName>
  </definedNames>
  <calcPr calcId="191029"/>
</workbook>
</file>

<file path=xl/calcChain.xml><?xml version="1.0" encoding="utf-8"?>
<calcChain xmlns="http://schemas.openxmlformats.org/spreadsheetml/2006/main">
  <c r="O47" i="1" l="1"/>
  <c r="L47" i="1"/>
  <c r="L48" i="1"/>
  <c r="I47" i="1"/>
  <c r="C47" i="1"/>
  <c r="C48" i="1"/>
  <c r="V47" i="1"/>
  <c r="S47" i="1"/>
  <c r="P47" i="1"/>
  <c r="Q47" i="1"/>
  <c r="R47" i="1" s="1"/>
  <c r="M47" i="1"/>
  <c r="M48" i="1"/>
  <c r="J47" i="1"/>
  <c r="H47" i="1"/>
  <c r="H48" i="1"/>
  <c r="G47" i="1"/>
  <c r="F47" i="1" s="1"/>
  <c r="T47" i="1" l="1"/>
  <c r="U47" i="1" s="1"/>
  <c r="G48" i="1"/>
  <c r="F48" i="1" s="1"/>
  <c r="J48" i="1"/>
  <c r="I48" i="1" s="1"/>
  <c r="P48" i="1"/>
  <c r="O48" i="1" s="1"/>
  <c r="Q48" i="1"/>
  <c r="S48" i="1"/>
  <c r="V48" i="1"/>
  <c r="R48" i="1" l="1"/>
  <c r="T48" i="1"/>
  <c r="U48" i="1" s="1"/>
  <c r="H46" i="1"/>
  <c r="V42" i="1" l="1"/>
  <c r="V43" i="1"/>
  <c r="V44" i="1"/>
  <c r="V45" i="1"/>
  <c r="U42" i="1"/>
  <c r="U43" i="1"/>
  <c r="U44" i="1"/>
  <c r="U45" i="1"/>
  <c r="U40" i="1"/>
  <c r="U41" i="1"/>
  <c r="S37" i="1"/>
  <c r="R37" i="1" s="1"/>
  <c r="S38" i="1"/>
  <c r="R38" i="1" s="1"/>
  <c r="S39" i="1"/>
  <c r="S40" i="1"/>
  <c r="S41" i="1"/>
  <c r="S42" i="1"/>
  <c r="S43" i="1"/>
  <c r="R43" i="1" s="1"/>
  <c r="S44" i="1"/>
  <c r="R44" i="1" s="1"/>
  <c r="S45" i="1"/>
  <c r="R45" i="1" s="1"/>
  <c r="P37" i="1"/>
  <c r="P38" i="1"/>
  <c r="P39" i="1"/>
  <c r="O39" i="1" s="1"/>
  <c r="P40" i="1"/>
  <c r="O40" i="1" s="1"/>
  <c r="P41" i="1"/>
  <c r="O41" i="1" s="1"/>
  <c r="P42" i="1"/>
  <c r="O42" i="1" s="1"/>
  <c r="P43" i="1"/>
  <c r="O43" i="1" s="1"/>
  <c r="P44" i="1"/>
  <c r="O44" i="1" s="1"/>
  <c r="P45" i="1"/>
  <c r="M37" i="1"/>
  <c r="M38" i="1"/>
  <c r="M39" i="1"/>
  <c r="L39" i="1" s="1"/>
  <c r="M40" i="1"/>
  <c r="L40" i="1" s="1"/>
  <c r="M41" i="1"/>
  <c r="L41" i="1" s="1"/>
  <c r="M42" i="1"/>
  <c r="L42" i="1" s="1"/>
  <c r="M43" i="1"/>
  <c r="L43" i="1" s="1"/>
  <c r="M44" i="1"/>
  <c r="L44" i="1" s="1"/>
  <c r="M45" i="1"/>
  <c r="J37" i="1"/>
  <c r="J38" i="1"/>
  <c r="J39" i="1"/>
  <c r="I39" i="1" s="1"/>
  <c r="J40" i="1"/>
  <c r="I40" i="1" s="1"/>
  <c r="J41" i="1"/>
  <c r="I41" i="1" s="1"/>
  <c r="J42" i="1"/>
  <c r="I42" i="1" s="1"/>
  <c r="J43" i="1"/>
  <c r="I43" i="1" s="1"/>
  <c r="J44" i="1"/>
  <c r="I44" i="1" s="1"/>
  <c r="J45" i="1"/>
  <c r="G37" i="1"/>
  <c r="G38" i="1"/>
  <c r="G39" i="1"/>
  <c r="F39" i="1" s="1"/>
  <c r="G40" i="1"/>
  <c r="F40" i="1" s="1"/>
  <c r="G41" i="1"/>
  <c r="F41" i="1" s="1"/>
  <c r="G42" i="1"/>
  <c r="F42" i="1" s="1"/>
  <c r="G43" i="1"/>
  <c r="F43" i="1" s="1"/>
  <c r="G44" i="1"/>
  <c r="F44" i="1" s="1"/>
  <c r="G45" i="1"/>
  <c r="U37" i="1"/>
  <c r="U38" i="1"/>
  <c r="U39" i="1"/>
  <c r="R39" i="1"/>
  <c r="R40" i="1"/>
  <c r="R41" i="1"/>
  <c r="R42" i="1"/>
  <c r="O37" i="1"/>
  <c r="O38" i="1"/>
  <c r="O45" i="1"/>
  <c r="L37" i="1"/>
  <c r="L38" i="1"/>
  <c r="L45" i="1"/>
  <c r="I37" i="1"/>
  <c r="I38" i="1"/>
  <c r="I45" i="1"/>
  <c r="F37" i="1"/>
  <c r="F38" i="1"/>
  <c r="F45" i="1"/>
  <c r="C37" i="1"/>
  <c r="C38" i="1"/>
  <c r="C39" i="1"/>
  <c r="C40" i="1"/>
  <c r="C41" i="1"/>
  <c r="C42" i="1"/>
  <c r="C43" i="1"/>
  <c r="C44" i="1"/>
  <c r="C45" i="1"/>
  <c r="C46" i="1"/>
  <c r="Q46" i="1"/>
  <c r="Q45" i="1"/>
  <c r="Q44" i="1"/>
  <c r="T46" i="1" l="1"/>
  <c r="T44" i="1"/>
  <c r="T45" i="1"/>
  <c r="H45" i="1"/>
  <c r="H44" i="1"/>
  <c r="V46" i="1"/>
  <c r="S46" i="1"/>
  <c r="R46" i="1" s="1"/>
  <c r="G46" i="1"/>
  <c r="F46" i="1" s="1"/>
  <c r="J46" i="1"/>
  <c r="I46" i="1" s="1"/>
  <c r="P46" i="1"/>
  <c r="O46" i="1" s="1"/>
  <c r="M46" i="1"/>
  <c r="L46" i="1" s="1"/>
  <c r="U46" i="1" l="1"/>
  <c r="Q42" i="1"/>
  <c r="Q43" i="1"/>
  <c r="H42" i="1"/>
  <c r="H43" i="1"/>
  <c r="Q41" i="1"/>
  <c r="H41" i="1"/>
  <c r="Q39" i="1"/>
  <c r="H39" i="1"/>
  <c r="Q40" i="1"/>
  <c r="H40" i="1"/>
  <c r="Q38" i="1"/>
  <c r="H38" i="1"/>
  <c r="Q37" i="1"/>
  <c r="H37" i="1"/>
  <c r="T30" i="1"/>
  <c r="T29" i="1"/>
  <c r="V26" i="1"/>
  <c r="T26" i="1"/>
  <c r="T22" i="1"/>
  <c r="V22" i="1"/>
  <c r="V13" i="1"/>
  <c r="U13" i="1" s="1"/>
  <c r="V14" i="1"/>
  <c r="U14" i="1" s="1"/>
  <c r="C18" i="1"/>
  <c r="F18" i="1"/>
  <c r="I18" i="1"/>
  <c r="L18" i="1"/>
  <c r="T18" i="1"/>
  <c r="V18" i="1"/>
  <c r="C19" i="1"/>
  <c r="F19" i="1"/>
  <c r="I19" i="1"/>
  <c r="L19" i="1"/>
  <c r="T19" i="1"/>
  <c r="V19" i="1"/>
  <c r="C20" i="1"/>
  <c r="F20" i="1"/>
  <c r="I20" i="1"/>
  <c r="L20" i="1"/>
  <c r="T20" i="1"/>
  <c r="V20" i="1"/>
  <c r="C21" i="1"/>
  <c r="F21" i="1"/>
  <c r="I21" i="1"/>
  <c r="L21" i="1"/>
  <c r="T21" i="1"/>
  <c r="V21" i="1"/>
  <c r="T37" i="1" l="1"/>
  <c r="U26" i="1"/>
  <c r="T39" i="1"/>
  <c r="T43" i="1"/>
  <c r="T42" i="1"/>
  <c r="U21" i="1"/>
  <c r="T38" i="1"/>
  <c r="U20" i="1"/>
  <c r="U22" i="1"/>
  <c r="T41" i="1"/>
  <c r="U18" i="1"/>
  <c r="U19" i="1"/>
  <c r="T40" i="1"/>
</calcChain>
</file>

<file path=xl/sharedStrings.xml><?xml version="1.0" encoding="utf-8"?>
<sst xmlns="http://schemas.openxmlformats.org/spreadsheetml/2006/main" count="151" uniqueCount="56">
  <si>
    <t>谷～大久後線</t>
  </si>
  <si>
    <t>小原～津橋線</t>
  </si>
  <si>
    <t>中地区</t>
  </si>
  <si>
    <t>伏見地区</t>
  </si>
  <si>
    <t>合計　</t>
  </si>
  <si>
    <t>備考</t>
    <rPh sb="0" eb="2">
      <t>ビコウ</t>
    </rPh>
    <phoneticPr fontId="3"/>
  </si>
  <si>
    <t>乗車人数</t>
  </si>
  <si>
    <t>人／日</t>
  </si>
  <si>
    <t>運行日数</t>
  </si>
  <si>
    <t>9月から運行開始</t>
    <rPh sb="1" eb="2">
      <t>ツキ</t>
    </rPh>
    <rPh sb="4" eb="6">
      <t>ウンコウ</t>
    </rPh>
    <rPh sb="6" eb="8">
      <t>カイシ</t>
    </rPh>
    <phoneticPr fontId="3"/>
  </si>
  <si>
    <t>平成１０年度</t>
    <rPh sb="0" eb="2">
      <t>ヘイセイ</t>
    </rPh>
    <rPh sb="4" eb="6">
      <t>ネンド</t>
    </rPh>
    <phoneticPr fontId="3"/>
  </si>
  <si>
    <t>平成１１年度</t>
    <rPh sb="0" eb="2">
      <t>ヘイセイ</t>
    </rPh>
    <rPh sb="4" eb="6">
      <t>ネンド</t>
    </rPh>
    <phoneticPr fontId="3"/>
  </si>
  <si>
    <t>平成１２年度</t>
    <rPh sb="0" eb="2">
      <t>ヘイセイ</t>
    </rPh>
    <rPh sb="4" eb="6">
      <t>ネンド</t>
    </rPh>
    <phoneticPr fontId="3"/>
  </si>
  <si>
    <t>中・伏見地区</t>
    <rPh sb="0" eb="1">
      <t>ナカ</t>
    </rPh>
    <phoneticPr fontId="3"/>
  </si>
  <si>
    <t>合計</t>
  </si>
  <si>
    <t>平成１３年度</t>
    <rPh sb="0" eb="2">
      <t>ヘイセイ</t>
    </rPh>
    <rPh sb="4" eb="6">
      <t>ネンド</t>
    </rPh>
    <phoneticPr fontId="3"/>
  </si>
  <si>
    <t>平成１４年度</t>
    <rPh sb="0" eb="2">
      <t>ヘイセイ</t>
    </rPh>
    <rPh sb="4" eb="5">
      <t>ネン</t>
    </rPh>
    <rPh sb="5" eb="6">
      <t>ド</t>
    </rPh>
    <phoneticPr fontId="3"/>
  </si>
  <si>
    <t>平成１５年度</t>
    <rPh sb="0" eb="2">
      <t>ヘイセイ</t>
    </rPh>
    <rPh sb="4" eb="5">
      <t>ネン</t>
    </rPh>
    <rPh sb="5" eb="6">
      <t>ド</t>
    </rPh>
    <phoneticPr fontId="3"/>
  </si>
  <si>
    <t>運輸</t>
    <phoneticPr fontId="3"/>
  </si>
  <si>
    <t>乗車人数</t>
    <phoneticPr fontId="3"/>
  </si>
  <si>
    <t>平成１６年度</t>
    <rPh sb="0" eb="2">
      <t>ヘイセイ</t>
    </rPh>
    <rPh sb="4" eb="5">
      <t>ネン</t>
    </rPh>
    <rPh sb="5" eb="6">
      <t>ド</t>
    </rPh>
    <phoneticPr fontId="3"/>
  </si>
  <si>
    <t>15-2 ふれあいバス乗降客数の推移</t>
    <phoneticPr fontId="3"/>
  </si>
  <si>
    <t>平成 ９ 年度</t>
    <rPh sb="0" eb="2">
      <t>ヘイセイ</t>
    </rPh>
    <rPh sb="5" eb="6">
      <t>ネン</t>
    </rPh>
    <rPh sb="6" eb="7">
      <t>ド</t>
    </rPh>
    <phoneticPr fontId="3"/>
  </si>
  <si>
    <t>平成１７年度</t>
    <rPh sb="0" eb="2">
      <t>ヘイセイ</t>
    </rPh>
    <rPh sb="4" eb="5">
      <t>ネン</t>
    </rPh>
    <rPh sb="5" eb="6">
      <t>ド</t>
    </rPh>
    <phoneticPr fontId="3"/>
  </si>
  <si>
    <t>平成１８年度</t>
    <rPh sb="0" eb="2">
      <t>ヘイセイ</t>
    </rPh>
    <rPh sb="4" eb="5">
      <t>ネン</t>
    </rPh>
    <rPh sb="5" eb="6">
      <t>ド</t>
    </rPh>
    <phoneticPr fontId="3"/>
  </si>
  <si>
    <t>平成１９年度</t>
    <rPh sb="0" eb="2">
      <t>ヘイセイ</t>
    </rPh>
    <rPh sb="4" eb="5">
      <t>ネン</t>
    </rPh>
    <rPh sb="5" eb="6">
      <t>ド</t>
    </rPh>
    <phoneticPr fontId="3"/>
  </si>
  <si>
    <t>平成２０年度</t>
    <rPh sb="0" eb="2">
      <t>ヘイセイ</t>
    </rPh>
    <rPh sb="4" eb="5">
      <t>ネン</t>
    </rPh>
    <rPh sb="5" eb="6">
      <t>ド</t>
    </rPh>
    <phoneticPr fontId="3"/>
  </si>
  <si>
    <t>おおくご線</t>
    <rPh sb="4" eb="5">
      <t>セン</t>
    </rPh>
    <phoneticPr fontId="3"/>
  </si>
  <si>
    <t>つばし線</t>
    <rPh sb="3" eb="4">
      <t>セン</t>
    </rPh>
    <phoneticPr fontId="3"/>
  </si>
  <si>
    <t>なか線</t>
    <rPh sb="2" eb="3">
      <t>セン</t>
    </rPh>
    <phoneticPr fontId="3"/>
  </si>
  <si>
    <t>ふしみ線</t>
    <rPh sb="3" eb="4">
      <t>セン</t>
    </rPh>
    <phoneticPr fontId="3"/>
  </si>
  <si>
    <t>かみのごう線</t>
    <rPh sb="5" eb="6">
      <t>セン</t>
    </rPh>
    <phoneticPr fontId="3"/>
  </si>
  <si>
    <t>ふれあい線</t>
    <rPh sb="4" eb="5">
      <t>セン</t>
    </rPh>
    <phoneticPr fontId="3"/>
  </si>
  <si>
    <t>平成２１年度</t>
    <rPh sb="0" eb="2">
      <t>ヘイセイ</t>
    </rPh>
    <rPh sb="4" eb="5">
      <t>ネン</t>
    </rPh>
    <rPh sb="5" eb="6">
      <t>ド</t>
    </rPh>
    <phoneticPr fontId="3"/>
  </si>
  <si>
    <t>平成２２年度</t>
    <rPh sb="0" eb="2">
      <t>ヘイセイ</t>
    </rPh>
    <rPh sb="4" eb="5">
      <t>ネン</t>
    </rPh>
    <rPh sb="5" eb="6">
      <t>ド</t>
    </rPh>
    <phoneticPr fontId="3"/>
  </si>
  <si>
    <t>平成２３年度</t>
    <rPh sb="0" eb="2">
      <t>ヘイセイ</t>
    </rPh>
    <rPh sb="4" eb="5">
      <t>ネン</t>
    </rPh>
    <rPh sb="5" eb="6">
      <t>ド</t>
    </rPh>
    <phoneticPr fontId="3"/>
  </si>
  <si>
    <t>平成２４年度</t>
    <rPh sb="0" eb="2">
      <t>ヘイセイ</t>
    </rPh>
    <rPh sb="4" eb="5">
      <t>ネン</t>
    </rPh>
    <rPh sb="5" eb="6">
      <t>ド</t>
    </rPh>
    <phoneticPr fontId="3"/>
  </si>
  <si>
    <t>資料：企画課</t>
    <rPh sb="0" eb="2">
      <t>シリョウ</t>
    </rPh>
    <rPh sb="3" eb="5">
      <t>キカク</t>
    </rPh>
    <rPh sb="5" eb="6">
      <t>カ</t>
    </rPh>
    <phoneticPr fontId="3"/>
  </si>
  <si>
    <t>平成２５年４月に交通体系を再編。</t>
    <rPh sb="0" eb="2">
      <t>ヘイセイ</t>
    </rPh>
    <rPh sb="4" eb="5">
      <t>ネン</t>
    </rPh>
    <rPh sb="6" eb="7">
      <t>ガツ</t>
    </rPh>
    <rPh sb="8" eb="10">
      <t>コウツウ</t>
    </rPh>
    <rPh sb="10" eb="12">
      <t>タイケイ</t>
    </rPh>
    <rPh sb="13" eb="15">
      <t>サイヘン</t>
    </rPh>
    <phoneticPr fontId="3"/>
  </si>
  <si>
    <t>平成２５年度</t>
    <rPh sb="0" eb="2">
      <t>ヘイセイ</t>
    </rPh>
    <rPh sb="4" eb="5">
      <t>ネン</t>
    </rPh>
    <rPh sb="5" eb="6">
      <t>ド</t>
    </rPh>
    <phoneticPr fontId="3"/>
  </si>
  <si>
    <t>みたけ・なか線</t>
    <rPh sb="6" eb="7">
      <t>セン</t>
    </rPh>
    <phoneticPr fontId="3"/>
  </si>
  <si>
    <t>工業団地・南山台線</t>
    <rPh sb="0" eb="2">
      <t>コウギョウ</t>
    </rPh>
    <rPh sb="2" eb="4">
      <t>ダンチ</t>
    </rPh>
    <rPh sb="5" eb="7">
      <t>ミナミヤマ</t>
    </rPh>
    <rPh sb="7" eb="8">
      <t>ダイ</t>
    </rPh>
    <rPh sb="8" eb="9">
      <t>セン</t>
    </rPh>
    <phoneticPr fontId="3"/>
  </si>
  <si>
    <t>定時定路線</t>
    <rPh sb="0" eb="2">
      <t>テイジ</t>
    </rPh>
    <rPh sb="2" eb="3">
      <t>テイ</t>
    </rPh>
    <rPh sb="3" eb="5">
      <t>ロセン</t>
    </rPh>
    <phoneticPr fontId="3"/>
  </si>
  <si>
    <t>予約型区域運行</t>
    <rPh sb="0" eb="2">
      <t>ヨヤク</t>
    </rPh>
    <rPh sb="2" eb="3">
      <t>ガタ</t>
    </rPh>
    <rPh sb="3" eb="5">
      <t>クイキ</t>
    </rPh>
    <rPh sb="5" eb="7">
      <t>ウンコウ</t>
    </rPh>
    <phoneticPr fontId="3"/>
  </si>
  <si>
    <t>平成２６年度</t>
    <rPh sb="0" eb="2">
      <t>ヘイセイ</t>
    </rPh>
    <rPh sb="4" eb="5">
      <t>ネン</t>
    </rPh>
    <rPh sb="5" eb="6">
      <t>ド</t>
    </rPh>
    <phoneticPr fontId="3"/>
  </si>
  <si>
    <t>平成２７年度</t>
    <rPh sb="0" eb="2">
      <t>ヘイセイ</t>
    </rPh>
    <rPh sb="4" eb="5">
      <t>ネン</t>
    </rPh>
    <rPh sb="5" eb="6">
      <t>ド</t>
    </rPh>
    <phoneticPr fontId="3"/>
  </si>
  <si>
    <t>平成２８年度</t>
    <rPh sb="0" eb="2">
      <t>ヘイセイ</t>
    </rPh>
    <rPh sb="4" eb="5">
      <t>ネン</t>
    </rPh>
    <rPh sb="5" eb="6">
      <t>ド</t>
    </rPh>
    <phoneticPr fontId="3"/>
  </si>
  <si>
    <t>平成２９年度</t>
    <rPh sb="0" eb="2">
      <t>ヘイセイ</t>
    </rPh>
    <rPh sb="4" eb="5">
      <t>ネン</t>
    </rPh>
    <rPh sb="5" eb="6">
      <t>ド</t>
    </rPh>
    <phoneticPr fontId="3"/>
  </si>
  <si>
    <t>平成３０年度</t>
    <rPh sb="0" eb="2">
      <t>ヘイセイ</t>
    </rPh>
    <rPh sb="4" eb="5">
      <t>ネン</t>
    </rPh>
    <rPh sb="5" eb="6">
      <t>ド</t>
    </rPh>
    <phoneticPr fontId="3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</si>
  <si>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3"/>
  </si>
  <si>
    <t>令和２年度</t>
    <rPh sb="0" eb="2">
      <t>レイワ</t>
    </rPh>
    <rPh sb="3" eb="5">
      <t>ネンド</t>
    </rPh>
    <phoneticPr fontId="3"/>
  </si>
  <si>
    <t>令和３年度</t>
    <rPh sb="0" eb="2">
      <t>レイワ</t>
    </rPh>
    <rPh sb="3" eb="5">
      <t>ネンド</t>
    </rPh>
    <phoneticPr fontId="3"/>
  </si>
  <si>
    <t>令和４年度</t>
    <rPh sb="0" eb="2">
      <t>レイワ</t>
    </rPh>
    <rPh sb="3" eb="5">
      <t>ネンド</t>
    </rPh>
    <phoneticPr fontId="3"/>
  </si>
  <si>
    <t>各年４月１日更新</t>
    <rPh sb="0" eb="2">
      <t>カクネン</t>
    </rPh>
    <rPh sb="3" eb="4">
      <t>ガツ</t>
    </rPh>
    <rPh sb="5" eb="6">
      <t>ニチ</t>
    </rPh>
    <rPh sb="6" eb="8">
      <t>コウシン</t>
    </rPh>
    <phoneticPr fontId="3"/>
  </si>
  <si>
    <t>令和５年度</t>
    <rPh sb="0" eb="2">
      <t>レイワ</t>
    </rPh>
    <rPh sb="3" eb="5">
      <t>ネンド</t>
    </rPh>
    <phoneticPr fontId="3"/>
  </si>
  <si>
    <t>令和６年度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</si>
</sst>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  <border>
      <left style="thin">
        <color indexed="64"/>
      </left>
      <right style="dashed">
        <color indexed="64"/>
      </right>
      <top style="dotted">
        <color indexed="64"/>
      </top>
      <bottom/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thin">
        <color indexed="64"/>
      </left>
      <right style="dashed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52">
    <xf numFmtId="0" fontId="0" fillId="0" borderId="0" xfId="0">
      <alignment vertical="center"/>
    </xf>
    <xf numFmtId="0" fontId="4" fillId="0" borderId="0" xfId="2" applyNumberFormat="1" applyFont="1" applyAlignment="1"/>
    <xf numFmtId="0" fontId="5" fillId="0" borderId="0" xfId="2" applyNumberFormat="1" applyFont="1" applyAlignment="1"/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3" fontId="4" fillId="0" borderId="13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  <xf numFmtId="0" fontId="4" fillId="0" borderId="15" xfId="0" applyNumberFormat="1" applyFont="1" applyBorder="1" applyAlignment="1">
      <alignment horizontal="center" vertical="center"/>
    </xf>
    <xf numFmtId="0" fontId="4" fillId="0" borderId="16" xfId="0" applyNumberFormat="1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center"/>
    </xf>
    <xf numFmtId="0" fontId="4" fillId="0" borderId="17" xfId="0" applyNumberFormat="1" applyFont="1" applyBorder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1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38" fontId="4" fillId="0" borderId="0" xfId="1" applyFont="1" applyAlignment="1">
      <alignment horizontal="center" vertical="center"/>
    </xf>
    <xf numFmtId="38" fontId="4" fillId="0" borderId="1" xfId="1" applyFont="1" applyBorder="1" applyAlignment="1">
      <alignment horizontal="center" vertical="center" shrinkToFit="1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 shrinkToFit="1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 shrinkToFit="1"/>
    </xf>
    <xf numFmtId="38" fontId="4" fillId="0" borderId="11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 shrinkToFit="1"/>
    </xf>
    <xf numFmtId="38" fontId="4" fillId="0" borderId="28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 shrinkToFit="1"/>
    </xf>
    <xf numFmtId="38" fontId="4" fillId="0" borderId="16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33" xfId="0" applyFont="1" applyFill="1" applyBorder="1" applyAlignment="1">
      <alignment horizontal="center" vertical="center"/>
    </xf>
    <xf numFmtId="38" fontId="4" fillId="2" borderId="34" xfId="1" applyFont="1" applyFill="1" applyBorder="1" applyAlignment="1">
      <alignment horizontal="center" vertical="center" shrinkToFit="1"/>
    </xf>
    <xf numFmtId="0" fontId="4" fillId="2" borderId="34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 shrinkToFit="1"/>
    </xf>
    <xf numFmtId="3" fontId="4" fillId="0" borderId="36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3" fontId="4" fillId="0" borderId="46" xfId="0" applyNumberFormat="1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176" fontId="4" fillId="0" borderId="37" xfId="0" applyNumberFormat="1" applyFont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 shrinkToFit="1"/>
    </xf>
    <xf numFmtId="0" fontId="4" fillId="2" borderId="48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38" fontId="4" fillId="0" borderId="35" xfId="1" applyFont="1" applyBorder="1" applyAlignment="1">
      <alignment horizontal="center" vertical="center" shrinkToFit="1"/>
    </xf>
    <xf numFmtId="38" fontId="4" fillId="0" borderId="36" xfId="1" applyFont="1" applyBorder="1" applyAlignment="1">
      <alignment horizontal="center" vertical="center"/>
    </xf>
    <xf numFmtId="38" fontId="4" fillId="0" borderId="37" xfId="1" applyFont="1" applyBorder="1" applyAlignment="1">
      <alignment horizontal="center" vertical="center"/>
    </xf>
    <xf numFmtId="38" fontId="4" fillId="0" borderId="38" xfId="1" applyFont="1" applyBorder="1" applyAlignment="1">
      <alignment horizontal="center" vertical="center"/>
    </xf>
    <xf numFmtId="38" fontId="4" fillId="0" borderId="45" xfId="1" applyFont="1" applyBorder="1" applyAlignment="1">
      <alignment horizontal="center" vertical="center"/>
    </xf>
    <xf numFmtId="38" fontId="4" fillId="0" borderId="39" xfId="1" applyFont="1" applyBorder="1" applyAlignment="1">
      <alignment horizontal="center" vertical="center"/>
    </xf>
    <xf numFmtId="38" fontId="4" fillId="0" borderId="47" xfId="1" applyFont="1" applyBorder="1" applyAlignment="1">
      <alignment horizontal="center" vertical="center"/>
    </xf>
    <xf numFmtId="38" fontId="4" fillId="0" borderId="52" xfId="1" applyFont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38" fontId="4" fillId="0" borderId="54" xfId="1" applyFont="1" applyBorder="1" applyAlignment="1">
      <alignment horizontal="center" vertical="center"/>
    </xf>
    <xf numFmtId="38" fontId="4" fillId="0" borderId="55" xfId="1" applyFont="1" applyBorder="1" applyAlignment="1">
      <alignment horizontal="center" vertical="center"/>
    </xf>
    <xf numFmtId="38" fontId="4" fillId="2" borderId="40" xfId="1" applyFont="1" applyFill="1" applyBorder="1" applyAlignment="1">
      <alignment horizontal="center" vertical="center" shrinkToFit="1"/>
    </xf>
    <xf numFmtId="38" fontId="4" fillId="0" borderId="27" xfId="1" applyFont="1" applyBorder="1" applyAlignment="1">
      <alignment horizontal="center" vertical="center"/>
    </xf>
    <xf numFmtId="38" fontId="4" fillId="0" borderId="56" xfId="1" applyFont="1" applyBorder="1" applyAlignment="1">
      <alignment horizontal="center" vertical="center"/>
    </xf>
    <xf numFmtId="38" fontId="4" fillId="0" borderId="57" xfId="1" applyFont="1" applyBorder="1" applyAlignment="1">
      <alignment horizontal="center" vertical="center"/>
    </xf>
    <xf numFmtId="38" fontId="4" fillId="0" borderId="58" xfId="1" applyFont="1" applyBorder="1" applyAlignment="1">
      <alignment horizontal="center" vertical="center"/>
    </xf>
    <xf numFmtId="38" fontId="4" fillId="0" borderId="59" xfId="1" applyFont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177" fontId="4" fillId="0" borderId="27" xfId="1" applyNumberFormat="1" applyFont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/>
    </xf>
    <xf numFmtId="0" fontId="4" fillId="4" borderId="42" xfId="0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177" fontId="4" fillId="0" borderId="58" xfId="1" applyNumberFormat="1" applyFont="1" applyBorder="1" applyAlignment="1">
      <alignment horizontal="center" vertical="center"/>
    </xf>
    <xf numFmtId="38" fontId="4" fillId="2" borderId="33" xfId="1" applyFont="1" applyFill="1" applyBorder="1" applyAlignment="1">
      <alignment horizontal="center" vertical="center" shrinkToFit="1"/>
    </xf>
    <xf numFmtId="38" fontId="4" fillId="2" borderId="51" xfId="1" applyFont="1" applyFill="1" applyBorder="1" applyAlignment="1">
      <alignment horizontal="center" vertical="center" shrinkToFit="1"/>
    </xf>
    <xf numFmtId="0" fontId="4" fillId="4" borderId="6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61" xfId="0" applyFont="1" applyFill="1" applyBorder="1" applyAlignment="1">
      <alignment horizontal="center" vertical="center"/>
    </xf>
    <xf numFmtId="38" fontId="4" fillId="2" borderId="33" xfId="1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38" fontId="4" fillId="2" borderId="60" xfId="1" applyFont="1" applyFill="1" applyBorder="1" applyAlignment="1">
      <alignment horizontal="center" vertical="center"/>
    </xf>
    <xf numFmtId="38" fontId="4" fillId="2" borderId="11" xfId="1" applyFont="1" applyFill="1" applyBorder="1" applyAlignment="1">
      <alignment horizontal="center" vertical="center"/>
    </xf>
    <xf numFmtId="38" fontId="4" fillId="2" borderId="61" xfId="1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38" fontId="4" fillId="3" borderId="60" xfId="1" applyFont="1" applyFill="1" applyBorder="1" applyAlignment="1">
      <alignment horizontal="center" vertical="center"/>
    </xf>
    <xf numFmtId="38" fontId="4" fillId="3" borderId="11" xfId="1" applyFont="1" applyFill="1" applyBorder="1" applyAlignment="1">
      <alignment horizontal="center" vertical="center"/>
    </xf>
    <xf numFmtId="38" fontId="4" fillId="3" borderId="61" xfId="1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61" xfId="0" applyFill="1" applyBorder="1" applyAlignment="1">
      <alignment horizontal="center" vertical="center"/>
    </xf>
    <xf numFmtId="0" fontId="4" fillId="3" borderId="6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61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61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61" xfId="0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統計資料（各課修正用）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9"/>
  <sheetViews>
    <sheetView tabSelected="1" view="pageBreakPreview" topLeftCell="A31" zoomScale="75" zoomScaleNormal="70" zoomScaleSheetLayoutView="75" workbookViewId="0">
      <selection activeCell="N48" sqref="N48"/>
    </sheetView>
  </sheetViews>
  <sheetFormatPr defaultColWidth="9" defaultRowHeight="12.75" x14ac:dyDescent="0.25"/>
  <cols>
    <col min="1" max="1" width="17.59765625" style="3" customWidth="1"/>
    <col min="2" max="11" width="9" style="3"/>
    <col min="12" max="12" width="9" style="3" customWidth="1"/>
    <col min="13" max="20" width="9" style="3"/>
    <col min="21" max="21" width="9.46484375" style="3" bestFit="1" customWidth="1"/>
    <col min="22" max="22" width="9" style="3"/>
    <col min="23" max="23" width="16.46484375" style="3" customWidth="1"/>
    <col min="24" max="16384" width="9" style="3"/>
  </cols>
  <sheetData>
    <row r="1" spans="1:23" ht="14.25" x14ac:dyDescent="0.3">
      <c r="A1" s="1" t="s">
        <v>18</v>
      </c>
      <c r="B1" s="2"/>
      <c r="C1" s="2"/>
    </row>
    <row r="2" spans="1:23" ht="14.25" x14ac:dyDescent="0.3">
      <c r="A2" s="2" t="s">
        <v>21</v>
      </c>
      <c r="B2" s="2"/>
      <c r="C2" s="2"/>
    </row>
    <row r="3" spans="1:23" x14ac:dyDescent="0.25">
      <c r="W3" s="119" t="s">
        <v>53</v>
      </c>
    </row>
    <row r="4" spans="1:23" s="5" customFormat="1" ht="19.5" customHeight="1" x14ac:dyDescent="0.25">
      <c r="A4" s="70"/>
      <c r="B4" s="131" t="s">
        <v>0</v>
      </c>
      <c r="C4" s="132"/>
      <c r="D4" s="133"/>
      <c r="E4" s="131" t="s">
        <v>1</v>
      </c>
      <c r="F4" s="132"/>
      <c r="G4" s="133"/>
      <c r="H4" s="131" t="s">
        <v>2</v>
      </c>
      <c r="I4" s="132"/>
      <c r="J4" s="133"/>
      <c r="K4" s="131" t="s">
        <v>3</v>
      </c>
      <c r="L4" s="132"/>
      <c r="M4" s="133"/>
      <c r="N4" s="69"/>
      <c r="O4" s="69"/>
      <c r="P4" s="69"/>
      <c r="Q4" s="69"/>
      <c r="R4" s="69"/>
      <c r="S4" s="69"/>
      <c r="T4" s="131" t="s">
        <v>4</v>
      </c>
      <c r="U4" s="132"/>
      <c r="V4" s="133"/>
      <c r="W4" s="147" t="s">
        <v>5</v>
      </c>
    </row>
    <row r="5" spans="1:23" s="5" customFormat="1" ht="19.5" customHeight="1" thickBot="1" x14ac:dyDescent="0.3">
      <c r="A5" s="78"/>
      <c r="B5" s="79" t="s">
        <v>6</v>
      </c>
      <c r="C5" s="80" t="s">
        <v>7</v>
      </c>
      <c r="D5" s="81" t="s">
        <v>8</v>
      </c>
      <c r="E5" s="79" t="s">
        <v>6</v>
      </c>
      <c r="F5" s="80" t="s">
        <v>7</v>
      </c>
      <c r="G5" s="81" t="s">
        <v>8</v>
      </c>
      <c r="H5" s="79" t="s">
        <v>6</v>
      </c>
      <c r="I5" s="80" t="s">
        <v>7</v>
      </c>
      <c r="J5" s="81" t="s">
        <v>8</v>
      </c>
      <c r="K5" s="79" t="s">
        <v>6</v>
      </c>
      <c r="L5" s="80" t="s">
        <v>7</v>
      </c>
      <c r="M5" s="81" t="s">
        <v>8</v>
      </c>
      <c r="N5" s="82"/>
      <c r="O5" s="82"/>
      <c r="P5" s="82"/>
      <c r="Q5" s="82"/>
      <c r="R5" s="82"/>
      <c r="S5" s="82"/>
      <c r="T5" s="79" t="s">
        <v>6</v>
      </c>
      <c r="U5" s="80" t="s">
        <v>7</v>
      </c>
      <c r="V5" s="81" t="s">
        <v>8</v>
      </c>
      <c r="W5" s="148"/>
    </row>
    <row r="6" spans="1:23" s="5" customFormat="1" ht="19.5" customHeight="1" thickTop="1" x14ac:dyDescent="0.25">
      <c r="A6" s="71" t="s">
        <v>22</v>
      </c>
      <c r="B6" s="72">
        <v>2078</v>
      </c>
      <c r="C6" s="73">
        <v>25</v>
      </c>
      <c r="D6" s="74">
        <v>83</v>
      </c>
      <c r="E6" s="72">
        <v>3874</v>
      </c>
      <c r="F6" s="73">
        <v>46.7</v>
      </c>
      <c r="G6" s="74">
        <v>83</v>
      </c>
      <c r="H6" s="75">
        <v>178</v>
      </c>
      <c r="I6" s="73">
        <v>7.4</v>
      </c>
      <c r="J6" s="74">
        <v>24</v>
      </c>
      <c r="K6" s="75">
        <v>338</v>
      </c>
      <c r="L6" s="73">
        <v>14.1</v>
      </c>
      <c r="M6" s="74">
        <v>24</v>
      </c>
      <c r="N6" s="76"/>
      <c r="O6" s="76"/>
      <c r="P6" s="76"/>
      <c r="Q6" s="76"/>
      <c r="R6" s="76"/>
      <c r="S6" s="76"/>
      <c r="T6" s="72">
        <v>6468</v>
      </c>
      <c r="U6" s="73">
        <v>60.4</v>
      </c>
      <c r="V6" s="74">
        <v>107</v>
      </c>
      <c r="W6" s="118" t="s">
        <v>9</v>
      </c>
    </row>
    <row r="7" spans="1:23" s="5" customFormat="1" ht="19.5" customHeight="1" x14ac:dyDescent="0.25">
      <c r="A7" s="34" t="s">
        <v>10</v>
      </c>
      <c r="B7" s="6">
        <v>4555</v>
      </c>
      <c r="C7" s="7">
        <v>31</v>
      </c>
      <c r="D7" s="8">
        <v>147</v>
      </c>
      <c r="E7" s="6">
        <v>6262</v>
      </c>
      <c r="F7" s="7">
        <v>42.6</v>
      </c>
      <c r="G7" s="8">
        <v>147</v>
      </c>
      <c r="H7" s="9">
        <v>827</v>
      </c>
      <c r="I7" s="7">
        <v>8.4</v>
      </c>
      <c r="J7" s="8">
        <v>99</v>
      </c>
      <c r="K7" s="9">
        <v>878</v>
      </c>
      <c r="L7" s="7">
        <v>8.9</v>
      </c>
      <c r="M7" s="8">
        <v>99</v>
      </c>
      <c r="N7" s="10"/>
      <c r="O7" s="10"/>
      <c r="P7" s="10"/>
      <c r="Q7" s="10"/>
      <c r="R7" s="10"/>
      <c r="S7" s="10"/>
      <c r="T7" s="6">
        <v>12522</v>
      </c>
      <c r="U7" s="7">
        <v>50.9</v>
      </c>
      <c r="V7" s="8">
        <v>246</v>
      </c>
      <c r="W7" s="4"/>
    </row>
    <row r="8" spans="1:23" s="5" customFormat="1" ht="19.5" customHeight="1" x14ac:dyDescent="0.25">
      <c r="A8" s="34" t="s">
        <v>11</v>
      </c>
      <c r="B8" s="6">
        <v>5538</v>
      </c>
      <c r="C8" s="7">
        <v>38.200000000000003</v>
      </c>
      <c r="D8" s="8">
        <v>145</v>
      </c>
      <c r="E8" s="6">
        <v>6927</v>
      </c>
      <c r="F8" s="7">
        <v>47.8</v>
      </c>
      <c r="G8" s="8">
        <v>145</v>
      </c>
      <c r="H8" s="6">
        <v>1426</v>
      </c>
      <c r="I8" s="7">
        <v>14.4</v>
      </c>
      <c r="J8" s="8">
        <v>99</v>
      </c>
      <c r="K8" s="9">
        <v>835</v>
      </c>
      <c r="L8" s="7">
        <v>8.4</v>
      </c>
      <c r="M8" s="8">
        <v>99</v>
      </c>
      <c r="N8" s="10"/>
      <c r="O8" s="10"/>
      <c r="P8" s="10"/>
      <c r="Q8" s="10"/>
      <c r="R8" s="10"/>
      <c r="S8" s="10"/>
      <c r="T8" s="6">
        <v>14726</v>
      </c>
      <c r="U8" s="7">
        <v>60.4</v>
      </c>
      <c r="V8" s="8">
        <v>244</v>
      </c>
      <c r="W8" s="4"/>
    </row>
    <row r="9" spans="1:23" s="5" customFormat="1" ht="19.5" customHeight="1" x14ac:dyDescent="0.25">
      <c r="A9" s="35" t="s">
        <v>12</v>
      </c>
      <c r="B9" s="11">
        <v>5375</v>
      </c>
      <c r="C9" s="12">
        <v>36.6</v>
      </c>
      <c r="D9" s="13">
        <v>147</v>
      </c>
      <c r="E9" s="11">
        <v>7631</v>
      </c>
      <c r="F9" s="12">
        <v>51.9</v>
      </c>
      <c r="G9" s="13">
        <v>147</v>
      </c>
      <c r="H9" s="11">
        <v>2297</v>
      </c>
      <c r="I9" s="12">
        <v>23.2</v>
      </c>
      <c r="J9" s="13">
        <v>99</v>
      </c>
      <c r="K9" s="14">
        <v>792</v>
      </c>
      <c r="L9" s="12">
        <v>8</v>
      </c>
      <c r="M9" s="13">
        <v>99</v>
      </c>
      <c r="N9" s="15"/>
      <c r="O9" s="15"/>
      <c r="P9" s="15"/>
      <c r="Q9" s="15"/>
      <c r="R9" s="15"/>
      <c r="S9" s="15"/>
      <c r="T9" s="11">
        <v>16095</v>
      </c>
      <c r="U9" s="12">
        <v>65.400000000000006</v>
      </c>
      <c r="V9" s="13">
        <v>246</v>
      </c>
      <c r="W9" s="16"/>
    </row>
    <row r="10" spans="1:23" s="5" customFormat="1" ht="19.5" customHeight="1" x14ac:dyDescent="0.25">
      <c r="A10" s="31"/>
      <c r="B10" s="17"/>
      <c r="C10" s="18"/>
      <c r="D10" s="18"/>
      <c r="E10" s="17"/>
      <c r="F10" s="18"/>
      <c r="G10" s="18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7"/>
      <c r="U10" s="18"/>
      <c r="V10" s="18"/>
      <c r="W10" s="18"/>
    </row>
    <row r="11" spans="1:23" s="5" customFormat="1" ht="19.5" customHeight="1" x14ac:dyDescent="0.25">
      <c r="A11" s="68"/>
      <c r="B11" s="131" t="s">
        <v>0</v>
      </c>
      <c r="C11" s="132"/>
      <c r="D11" s="133"/>
      <c r="E11" s="131" t="s">
        <v>1</v>
      </c>
      <c r="F11" s="132"/>
      <c r="G11" s="133"/>
      <c r="H11" s="151" t="s">
        <v>13</v>
      </c>
      <c r="I11" s="151"/>
      <c r="J11" s="151"/>
      <c r="K11" s="151"/>
      <c r="L11" s="151"/>
      <c r="M11" s="151"/>
      <c r="N11" s="69"/>
      <c r="O11" s="69"/>
      <c r="P11" s="69"/>
      <c r="Q11" s="69"/>
      <c r="R11" s="69"/>
      <c r="S11" s="69"/>
      <c r="T11" s="131" t="s">
        <v>14</v>
      </c>
      <c r="U11" s="132"/>
      <c r="V11" s="133"/>
      <c r="W11" s="66"/>
    </row>
    <row r="12" spans="1:23" s="5" customFormat="1" ht="19.5" customHeight="1" thickBot="1" x14ac:dyDescent="0.3">
      <c r="A12" s="88"/>
      <c r="B12" s="79" t="s">
        <v>6</v>
      </c>
      <c r="C12" s="80" t="s">
        <v>7</v>
      </c>
      <c r="D12" s="81" t="s">
        <v>8</v>
      </c>
      <c r="E12" s="79" t="s">
        <v>6</v>
      </c>
      <c r="F12" s="80" t="s">
        <v>7</v>
      </c>
      <c r="G12" s="81" t="s">
        <v>8</v>
      </c>
      <c r="H12" s="89"/>
      <c r="I12" s="90" t="s">
        <v>19</v>
      </c>
      <c r="J12" s="82"/>
      <c r="K12" s="90" t="s">
        <v>7</v>
      </c>
      <c r="L12" s="82"/>
      <c r="M12" s="91" t="s">
        <v>8</v>
      </c>
      <c r="N12" s="82"/>
      <c r="O12" s="82"/>
      <c r="P12" s="82"/>
      <c r="Q12" s="82"/>
      <c r="R12" s="82"/>
      <c r="S12" s="82"/>
      <c r="T12" s="79" t="s">
        <v>6</v>
      </c>
      <c r="U12" s="80" t="s">
        <v>7</v>
      </c>
      <c r="V12" s="81" t="s">
        <v>8</v>
      </c>
      <c r="W12" s="92"/>
    </row>
    <row r="13" spans="1:23" s="5" customFormat="1" ht="19.5" customHeight="1" thickTop="1" x14ac:dyDescent="0.25">
      <c r="A13" s="71" t="s">
        <v>15</v>
      </c>
      <c r="B13" s="72">
        <v>4114</v>
      </c>
      <c r="C13" s="73">
        <v>28.57</v>
      </c>
      <c r="D13" s="74">
        <v>144</v>
      </c>
      <c r="E13" s="72">
        <v>8612</v>
      </c>
      <c r="F13" s="73">
        <v>59.81</v>
      </c>
      <c r="G13" s="74">
        <v>144</v>
      </c>
      <c r="H13" s="83"/>
      <c r="I13" s="84">
        <v>4481</v>
      </c>
      <c r="J13" s="76"/>
      <c r="K13" s="85">
        <v>45.26</v>
      </c>
      <c r="L13" s="76"/>
      <c r="M13" s="86">
        <v>99</v>
      </c>
      <c r="N13" s="76"/>
      <c r="O13" s="76"/>
      <c r="P13" s="76"/>
      <c r="Q13" s="76"/>
      <c r="R13" s="76"/>
      <c r="S13" s="76"/>
      <c r="T13" s="72">
        <v>17207</v>
      </c>
      <c r="U13" s="87">
        <f>T13/V13</f>
        <v>70.810699588477362</v>
      </c>
      <c r="V13" s="74">
        <f>SUM(M13,G13)</f>
        <v>243</v>
      </c>
      <c r="W13" s="77"/>
    </row>
    <row r="14" spans="1:23" s="5" customFormat="1" ht="19.5" customHeight="1" x14ac:dyDescent="0.25">
      <c r="A14" s="19" t="s">
        <v>16</v>
      </c>
      <c r="B14" s="20">
        <v>4093</v>
      </c>
      <c r="C14" s="21">
        <v>28.42</v>
      </c>
      <c r="D14" s="22">
        <v>144</v>
      </c>
      <c r="E14" s="20">
        <v>8040</v>
      </c>
      <c r="F14" s="21">
        <v>55.83</v>
      </c>
      <c r="G14" s="22">
        <v>144</v>
      </c>
      <c r="H14" s="23"/>
      <c r="I14" s="24">
        <v>5958</v>
      </c>
      <c r="J14" s="25"/>
      <c r="K14" s="26">
        <v>58.99</v>
      </c>
      <c r="L14" s="25"/>
      <c r="M14" s="27">
        <v>101</v>
      </c>
      <c r="N14" s="25"/>
      <c r="O14" s="25"/>
      <c r="P14" s="25"/>
      <c r="Q14" s="25"/>
      <c r="R14" s="25"/>
      <c r="S14" s="25"/>
      <c r="T14" s="20">
        <v>18091</v>
      </c>
      <c r="U14" s="28">
        <f>T14/V14</f>
        <v>73.840816326530614</v>
      </c>
      <c r="V14" s="29">
        <f>SUM(M14,G14)</f>
        <v>245</v>
      </c>
      <c r="W14" s="30"/>
    </row>
    <row r="15" spans="1:23" s="5" customFormat="1" ht="19.5" customHeight="1" x14ac:dyDescent="0.25">
      <c r="A15" s="31"/>
      <c r="B15" s="17"/>
      <c r="C15" s="32"/>
      <c r="D15" s="32"/>
      <c r="E15" s="17"/>
      <c r="F15" s="32"/>
      <c r="G15" s="32"/>
      <c r="H15" s="32"/>
      <c r="I15" s="17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17"/>
      <c r="U15" s="33"/>
      <c r="V15" s="18"/>
      <c r="W15" s="32"/>
    </row>
    <row r="16" spans="1:23" s="5" customFormat="1" ht="19.5" customHeight="1" x14ac:dyDescent="0.25">
      <c r="A16" s="68"/>
      <c r="B16" s="131" t="s">
        <v>0</v>
      </c>
      <c r="C16" s="132"/>
      <c r="D16" s="133"/>
      <c r="E16" s="131" t="s">
        <v>1</v>
      </c>
      <c r="F16" s="132"/>
      <c r="G16" s="133"/>
      <c r="H16" s="131" t="s">
        <v>2</v>
      </c>
      <c r="I16" s="132"/>
      <c r="J16" s="133"/>
      <c r="K16" s="131" t="s">
        <v>3</v>
      </c>
      <c r="L16" s="132"/>
      <c r="M16" s="133"/>
      <c r="N16" s="69"/>
      <c r="O16" s="69"/>
      <c r="P16" s="69"/>
      <c r="Q16" s="69"/>
      <c r="R16" s="69"/>
      <c r="S16" s="69"/>
      <c r="T16" s="131" t="s">
        <v>4</v>
      </c>
      <c r="U16" s="132"/>
      <c r="V16" s="133"/>
      <c r="W16" s="147" t="s">
        <v>5</v>
      </c>
    </row>
    <row r="17" spans="1:23" s="5" customFormat="1" ht="19.5" customHeight="1" thickBot="1" x14ac:dyDescent="0.3">
      <c r="A17" s="88"/>
      <c r="B17" s="79" t="s">
        <v>6</v>
      </c>
      <c r="C17" s="80" t="s">
        <v>7</v>
      </c>
      <c r="D17" s="81" t="s">
        <v>8</v>
      </c>
      <c r="E17" s="79" t="s">
        <v>6</v>
      </c>
      <c r="F17" s="80" t="s">
        <v>7</v>
      </c>
      <c r="G17" s="81" t="s">
        <v>8</v>
      </c>
      <c r="H17" s="79" t="s">
        <v>6</v>
      </c>
      <c r="I17" s="80" t="s">
        <v>7</v>
      </c>
      <c r="J17" s="102" t="s">
        <v>8</v>
      </c>
      <c r="K17" s="79" t="s">
        <v>6</v>
      </c>
      <c r="L17" s="80" t="s">
        <v>7</v>
      </c>
      <c r="M17" s="81" t="s">
        <v>8</v>
      </c>
      <c r="N17" s="82"/>
      <c r="O17" s="82"/>
      <c r="P17" s="82"/>
      <c r="Q17" s="82"/>
      <c r="R17" s="82"/>
      <c r="S17" s="82"/>
      <c r="T17" s="79" t="s">
        <v>6</v>
      </c>
      <c r="U17" s="80" t="s">
        <v>7</v>
      </c>
      <c r="V17" s="81" t="s">
        <v>8</v>
      </c>
      <c r="W17" s="148"/>
    </row>
    <row r="18" spans="1:23" s="36" customFormat="1" ht="19.5" customHeight="1" thickTop="1" x14ac:dyDescent="0.25">
      <c r="A18" s="93" t="s">
        <v>17</v>
      </c>
      <c r="B18" s="94">
        <v>4360</v>
      </c>
      <c r="C18" s="95">
        <f>B18/D18</f>
        <v>29.720518064076348</v>
      </c>
      <c r="D18" s="96">
        <v>146.69999999999999</v>
      </c>
      <c r="E18" s="94">
        <v>8173</v>
      </c>
      <c r="F18" s="95">
        <f>E18/G18</f>
        <v>55.712338104976148</v>
      </c>
      <c r="G18" s="96">
        <v>146.69999999999999</v>
      </c>
      <c r="H18" s="97">
        <v>2666</v>
      </c>
      <c r="I18" s="95">
        <f>H18/J18</f>
        <v>26.929292929292931</v>
      </c>
      <c r="J18" s="98">
        <v>99</v>
      </c>
      <c r="K18" s="94">
        <v>3125</v>
      </c>
      <c r="L18" s="95">
        <f>K18/M18</f>
        <v>31.565656565656564</v>
      </c>
      <c r="M18" s="99">
        <v>99</v>
      </c>
      <c r="N18" s="98"/>
      <c r="O18" s="98"/>
      <c r="P18" s="98"/>
      <c r="Q18" s="98"/>
      <c r="R18" s="98"/>
      <c r="S18" s="98"/>
      <c r="T18" s="94">
        <f>SUM(K18,H18,E18,B18)</f>
        <v>18324</v>
      </c>
      <c r="U18" s="100">
        <f>T18/V18</f>
        <v>74.578754578754584</v>
      </c>
      <c r="V18" s="96">
        <f>SUM(J18,D18)</f>
        <v>245.7</v>
      </c>
      <c r="W18" s="101"/>
    </row>
    <row r="19" spans="1:23" s="5" customFormat="1" ht="19.5" customHeight="1" x14ac:dyDescent="0.25">
      <c r="A19" s="37" t="s">
        <v>20</v>
      </c>
      <c r="B19" s="38">
        <v>4925</v>
      </c>
      <c r="C19" s="39">
        <f>B19/D19</f>
        <v>33.96551724137931</v>
      </c>
      <c r="D19" s="40">
        <v>145</v>
      </c>
      <c r="E19" s="38">
        <v>8219</v>
      </c>
      <c r="F19" s="39">
        <f>E19/G19</f>
        <v>56.682758620689654</v>
      </c>
      <c r="G19" s="40">
        <v>145</v>
      </c>
      <c r="H19" s="41">
        <v>2857</v>
      </c>
      <c r="I19" s="39">
        <f>H19/J19</f>
        <v>28.57</v>
      </c>
      <c r="J19" s="42">
        <v>100</v>
      </c>
      <c r="K19" s="38">
        <v>3013</v>
      </c>
      <c r="L19" s="39">
        <f>K19/M19</f>
        <v>30.13</v>
      </c>
      <c r="M19" s="43">
        <v>100</v>
      </c>
      <c r="N19" s="42"/>
      <c r="O19" s="42"/>
      <c r="P19" s="42"/>
      <c r="Q19" s="42"/>
      <c r="R19" s="42"/>
      <c r="S19" s="42"/>
      <c r="T19" s="38">
        <f>SUM(K19,H19,E19,B19)</f>
        <v>19014</v>
      </c>
      <c r="U19" s="44">
        <f>T19/V19</f>
        <v>77.608163265306118</v>
      </c>
      <c r="V19" s="40">
        <f>SUM(J19,D19)</f>
        <v>245</v>
      </c>
      <c r="W19" s="45"/>
    </row>
    <row r="20" spans="1:23" s="5" customFormat="1" ht="19.5" customHeight="1" x14ac:dyDescent="0.25">
      <c r="A20" s="37" t="s">
        <v>23</v>
      </c>
      <c r="B20" s="38">
        <v>4592</v>
      </c>
      <c r="C20" s="39">
        <f>B20/D20</f>
        <v>31.452054794520549</v>
      </c>
      <c r="D20" s="40">
        <v>146</v>
      </c>
      <c r="E20" s="38">
        <v>8088</v>
      </c>
      <c r="F20" s="39">
        <f>E20/G20</f>
        <v>55.397260273972606</v>
      </c>
      <c r="G20" s="40">
        <v>146</v>
      </c>
      <c r="H20" s="41">
        <v>2798</v>
      </c>
      <c r="I20" s="39">
        <f>H20/J20</f>
        <v>28.262626262626263</v>
      </c>
      <c r="J20" s="42">
        <v>99</v>
      </c>
      <c r="K20" s="38">
        <v>2964</v>
      </c>
      <c r="L20" s="39">
        <f>K20/M20</f>
        <v>29.939393939393938</v>
      </c>
      <c r="M20" s="43">
        <v>99</v>
      </c>
      <c r="N20" s="42"/>
      <c r="O20" s="42"/>
      <c r="P20" s="42"/>
      <c r="Q20" s="42"/>
      <c r="R20" s="42"/>
      <c r="S20" s="42"/>
      <c r="T20" s="38">
        <f>SUM(K20,H20,E20,B20)</f>
        <v>18442</v>
      </c>
      <c r="U20" s="44">
        <f>T20/V20</f>
        <v>75.2734693877551</v>
      </c>
      <c r="V20" s="40">
        <f>SUM(J20,D20)</f>
        <v>245</v>
      </c>
      <c r="W20" s="45"/>
    </row>
    <row r="21" spans="1:23" s="5" customFormat="1" ht="19.5" customHeight="1" x14ac:dyDescent="0.25">
      <c r="A21" s="37" t="s">
        <v>24</v>
      </c>
      <c r="B21" s="38">
        <v>3993</v>
      </c>
      <c r="C21" s="39">
        <f>B21/D21</f>
        <v>27.53793103448276</v>
      </c>
      <c r="D21" s="40">
        <v>145</v>
      </c>
      <c r="E21" s="38">
        <v>7120</v>
      </c>
      <c r="F21" s="39">
        <f>E21/G21</f>
        <v>49.103448275862071</v>
      </c>
      <c r="G21" s="40">
        <v>145</v>
      </c>
      <c r="H21" s="41">
        <v>2561</v>
      </c>
      <c r="I21" s="39">
        <f>H21/J21</f>
        <v>25.356435643564357</v>
      </c>
      <c r="J21" s="42">
        <v>101</v>
      </c>
      <c r="K21" s="38">
        <v>2970</v>
      </c>
      <c r="L21" s="39">
        <f>K21/M21</f>
        <v>29.405940594059405</v>
      </c>
      <c r="M21" s="43">
        <v>101</v>
      </c>
      <c r="N21" s="42"/>
      <c r="O21" s="42"/>
      <c r="P21" s="42"/>
      <c r="Q21" s="42"/>
      <c r="R21" s="42"/>
      <c r="S21" s="42"/>
      <c r="T21" s="38">
        <f>SUM(K21,H21,E21,B21)</f>
        <v>16644</v>
      </c>
      <c r="U21" s="44">
        <f>T21/V21</f>
        <v>67.658536585365852</v>
      </c>
      <c r="V21" s="40">
        <f>SUM(J21,D21)</f>
        <v>246</v>
      </c>
      <c r="W21" s="45"/>
    </row>
    <row r="22" spans="1:23" s="5" customFormat="1" ht="19.5" customHeight="1" x14ac:dyDescent="0.25">
      <c r="A22" s="46" t="s">
        <v>25</v>
      </c>
      <c r="B22" s="47">
        <v>3812</v>
      </c>
      <c r="C22" s="48">
        <v>26</v>
      </c>
      <c r="D22" s="49">
        <v>145</v>
      </c>
      <c r="E22" s="47">
        <v>6462</v>
      </c>
      <c r="F22" s="48">
        <v>45</v>
      </c>
      <c r="G22" s="49">
        <v>145</v>
      </c>
      <c r="H22" s="47">
        <v>2258</v>
      </c>
      <c r="I22" s="48">
        <v>23</v>
      </c>
      <c r="J22" s="49">
        <v>100</v>
      </c>
      <c r="K22" s="47">
        <v>3196</v>
      </c>
      <c r="L22" s="48">
        <v>32</v>
      </c>
      <c r="M22" s="49">
        <v>100</v>
      </c>
      <c r="N22" s="50"/>
      <c r="O22" s="50"/>
      <c r="P22" s="50"/>
      <c r="Q22" s="50"/>
      <c r="R22" s="50"/>
      <c r="S22" s="50"/>
      <c r="T22" s="47">
        <f>SUM(K22,H22,E22,B22)</f>
        <v>15728</v>
      </c>
      <c r="U22" s="48">
        <f>T22/V22</f>
        <v>64.195918367346934</v>
      </c>
      <c r="V22" s="49">
        <f>SUM(J22,D22)</f>
        <v>245</v>
      </c>
      <c r="W22" s="51"/>
    </row>
    <row r="23" spans="1:23" s="5" customFormat="1" ht="19.5" customHeight="1" x14ac:dyDescent="0.25">
      <c r="A23" s="52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</row>
    <row r="24" spans="1:23" s="5" customFormat="1" ht="19.5" customHeight="1" x14ac:dyDescent="0.25">
      <c r="A24" s="67"/>
      <c r="B24" s="128" t="s">
        <v>27</v>
      </c>
      <c r="C24" s="149"/>
      <c r="D24" s="150"/>
      <c r="E24" s="128" t="s">
        <v>28</v>
      </c>
      <c r="F24" s="149"/>
      <c r="G24" s="150"/>
      <c r="H24" s="128" t="s">
        <v>29</v>
      </c>
      <c r="I24" s="149"/>
      <c r="J24" s="150"/>
      <c r="K24" s="128" t="s">
        <v>30</v>
      </c>
      <c r="L24" s="149"/>
      <c r="M24" s="150"/>
      <c r="N24" s="128" t="s">
        <v>31</v>
      </c>
      <c r="O24" s="149"/>
      <c r="P24" s="150"/>
      <c r="Q24" s="128" t="s">
        <v>32</v>
      </c>
      <c r="R24" s="149"/>
      <c r="S24" s="150"/>
      <c r="T24" s="131" t="s">
        <v>4</v>
      </c>
      <c r="U24" s="132"/>
      <c r="V24" s="133"/>
      <c r="W24" s="147" t="s">
        <v>5</v>
      </c>
    </row>
    <row r="25" spans="1:23" s="5" customFormat="1" ht="19.5" customHeight="1" thickBot="1" x14ac:dyDescent="0.3">
      <c r="A25" s="105"/>
      <c r="B25" s="79" t="s">
        <v>6</v>
      </c>
      <c r="C25" s="80" t="s">
        <v>7</v>
      </c>
      <c r="D25" s="81" t="s">
        <v>8</v>
      </c>
      <c r="E25" s="79" t="s">
        <v>6</v>
      </c>
      <c r="F25" s="80" t="s">
        <v>7</v>
      </c>
      <c r="G25" s="81" t="s">
        <v>8</v>
      </c>
      <c r="H25" s="79" t="s">
        <v>6</v>
      </c>
      <c r="I25" s="80" t="s">
        <v>7</v>
      </c>
      <c r="J25" s="102" t="s">
        <v>8</v>
      </c>
      <c r="K25" s="79" t="s">
        <v>6</v>
      </c>
      <c r="L25" s="80" t="s">
        <v>7</v>
      </c>
      <c r="M25" s="81" t="s">
        <v>8</v>
      </c>
      <c r="N25" s="79" t="s">
        <v>6</v>
      </c>
      <c r="O25" s="80" t="s">
        <v>7</v>
      </c>
      <c r="P25" s="81" t="s">
        <v>8</v>
      </c>
      <c r="Q25" s="79" t="s">
        <v>6</v>
      </c>
      <c r="R25" s="80" t="s">
        <v>7</v>
      </c>
      <c r="S25" s="81" t="s">
        <v>8</v>
      </c>
      <c r="T25" s="79" t="s">
        <v>6</v>
      </c>
      <c r="U25" s="80" t="s">
        <v>7</v>
      </c>
      <c r="V25" s="81" t="s">
        <v>8</v>
      </c>
      <c r="W25" s="148"/>
    </row>
    <row r="26" spans="1:23" s="5" customFormat="1" ht="19.5" customHeight="1" thickTop="1" x14ac:dyDescent="0.25">
      <c r="A26" s="93" t="s">
        <v>26</v>
      </c>
      <c r="B26" s="97">
        <v>2551</v>
      </c>
      <c r="C26" s="103">
        <v>26</v>
      </c>
      <c r="D26" s="99">
        <v>100</v>
      </c>
      <c r="E26" s="97">
        <v>4479</v>
      </c>
      <c r="F26" s="103">
        <v>45</v>
      </c>
      <c r="G26" s="99">
        <v>100</v>
      </c>
      <c r="H26" s="97">
        <v>1515</v>
      </c>
      <c r="I26" s="103">
        <v>15</v>
      </c>
      <c r="J26" s="99">
        <v>99</v>
      </c>
      <c r="K26" s="97">
        <v>3256</v>
      </c>
      <c r="L26" s="103">
        <v>33</v>
      </c>
      <c r="M26" s="99">
        <v>99</v>
      </c>
      <c r="N26" s="98">
        <v>1040</v>
      </c>
      <c r="O26" s="103">
        <v>23</v>
      </c>
      <c r="P26" s="98">
        <v>45</v>
      </c>
      <c r="Q26" s="104">
        <v>1049</v>
      </c>
      <c r="R26" s="103">
        <v>23</v>
      </c>
      <c r="S26" s="98">
        <v>45</v>
      </c>
      <c r="T26" s="97">
        <f>SUM(Q26,N26,K26,H26,E26,B26)</f>
        <v>13890</v>
      </c>
      <c r="U26" s="103">
        <f>T26/V26</f>
        <v>56.92622950819672</v>
      </c>
      <c r="V26" s="99">
        <f>SUM(P26,J26,D26)</f>
        <v>244</v>
      </c>
      <c r="W26" s="77"/>
    </row>
    <row r="27" spans="1:23" s="5" customFormat="1" ht="19.5" customHeight="1" x14ac:dyDescent="0.25">
      <c r="A27" s="37" t="s">
        <v>33</v>
      </c>
      <c r="B27" s="41">
        <v>2637</v>
      </c>
      <c r="C27" s="55">
        <v>28</v>
      </c>
      <c r="D27" s="43">
        <v>96</v>
      </c>
      <c r="E27" s="41">
        <v>3689</v>
      </c>
      <c r="F27" s="55">
        <v>38</v>
      </c>
      <c r="G27" s="43">
        <v>96</v>
      </c>
      <c r="H27" s="41">
        <v>1053</v>
      </c>
      <c r="I27" s="55">
        <v>11</v>
      </c>
      <c r="J27" s="43">
        <v>98</v>
      </c>
      <c r="K27" s="41">
        <v>2653</v>
      </c>
      <c r="L27" s="55">
        <v>27</v>
      </c>
      <c r="M27" s="43">
        <v>98</v>
      </c>
      <c r="N27" s="42">
        <v>1132</v>
      </c>
      <c r="O27" s="55">
        <v>24</v>
      </c>
      <c r="P27" s="42">
        <v>48</v>
      </c>
      <c r="Q27" s="56">
        <v>1307</v>
      </c>
      <c r="R27" s="55">
        <v>27</v>
      </c>
      <c r="S27" s="42">
        <v>48</v>
      </c>
      <c r="T27" s="41">
        <v>12471</v>
      </c>
      <c r="U27" s="55">
        <v>52</v>
      </c>
      <c r="V27" s="43">
        <v>242</v>
      </c>
      <c r="W27" s="4"/>
    </row>
    <row r="28" spans="1:23" s="5" customFormat="1" ht="19.5" customHeight="1" x14ac:dyDescent="0.25">
      <c r="A28" s="37" t="s">
        <v>34</v>
      </c>
      <c r="B28" s="41">
        <v>2294</v>
      </c>
      <c r="C28" s="55">
        <v>25</v>
      </c>
      <c r="D28" s="43">
        <v>92</v>
      </c>
      <c r="E28" s="41">
        <v>3403</v>
      </c>
      <c r="F28" s="55">
        <v>37</v>
      </c>
      <c r="G28" s="43">
        <v>92</v>
      </c>
      <c r="H28" s="41">
        <v>753</v>
      </c>
      <c r="I28" s="55">
        <v>8</v>
      </c>
      <c r="J28" s="43">
        <v>99</v>
      </c>
      <c r="K28" s="41">
        <v>2616</v>
      </c>
      <c r="L28" s="55">
        <v>26</v>
      </c>
      <c r="M28" s="43">
        <v>99</v>
      </c>
      <c r="N28" s="42">
        <v>856</v>
      </c>
      <c r="O28" s="55">
        <v>18</v>
      </c>
      <c r="P28" s="42">
        <v>49</v>
      </c>
      <c r="Q28" s="56">
        <v>997</v>
      </c>
      <c r="R28" s="55">
        <v>20</v>
      </c>
      <c r="S28" s="42">
        <v>50</v>
      </c>
      <c r="T28" s="41">
        <v>10919</v>
      </c>
      <c r="U28" s="55">
        <v>46</v>
      </c>
      <c r="V28" s="43">
        <v>240</v>
      </c>
      <c r="W28" s="4"/>
    </row>
    <row r="29" spans="1:23" s="5" customFormat="1" ht="19.5" customHeight="1" x14ac:dyDescent="0.25">
      <c r="A29" s="57" t="s">
        <v>35</v>
      </c>
      <c r="B29" s="58">
        <v>2322</v>
      </c>
      <c r="C29" s="59">
        <v>25</v>
      </c>
      <c r="D29" s="60">
        <v>95</v>
      </c>
      <c r="E29" s="58">
        <v>3462</v>
      </c>
      <c r="F29" s="59">
        <v>37</v>
      </c>
      <c r="G29" s="60">
        <v>95</v>
      </c>
      <c r="H29" s="58">
        <v>988</v>
      </c>
      <c r="I29" s="59">
        <v>10</v>
      </c>
      <c r="J29" s="60">
        <v>99</v>
      </c>
      <c r="K29" s="58">
        <v>2640</v>
      </c>
      <c r="L29" s="59">
        <v>27</v>
      </c>
      <c r="M29" s="60">
        <v>99</v>
      </c>
      <c r="N29" s="61">
        <v>587</v>
      </c>
      <c r="O29" s="59">
        <v>12</v>
      </c>
      <c r="P29" s="61">
        <v>49</v>
      </c>
      <c r="Q29" s="62">
        <v>894</v>
      </c>
      <c r="R29" s="59">
        <v>19</v>
      </c>
      <c r="S29" s="61">
        <v>49</v>
      </c>
      <c r="T29" s="58">
        <f>SUM(B29+E29+H29+K29+N29+Q29)</f>
        <v>10893</v>
      </c>
      <c r="U29" s="59">
        <v>45</v>
      </c>
      <c r="V29" s="60">
        <v>243</v>
      </c>
      <c r="W29" s="63"/>
    </row>
    <row r="30" spans="1:23" s="5" customFormat="1" ht="19.5" customHeight="1" x14ac:dyDescent="0.25">
      <c r="A30" s="46" t="s">
        <v>36</v>
      </c>
      <c r="B30" s="47">
        <v>2280</v>
      </c>
      <c r="C30" s="48">
        <v>25</v>
      </c>
      <c r="D30" s="49">
        <v>94</v>
      </c>
      <c r="E30" s="47">
        <v>3126</v>
      </c>
      <c r="F30" s="48">
        <v>34</v>
      </c>
      <c r="G30" s="49">
        <v>94</v>
      </c>
      <c r="H30" s="47">
        <v>821</v>
      </c>
      <c r="I30" s="48">
        <v>9</v>
      </c>
      <c r="J30" s="49">
        <v>101</v>
      </c>
      <c r="K30" s="47">
        <v>2608</v>
      </c>
      <c r="L30" s="48">
        <v>26</v>
      </c>
      <c r="M30" s="49">
        <v>101</v>
      </c>
      <c r="N30" s="50">
        <v>752</v>
      </c>
      <c r="O30" s="48">
        <v>15</v>
      </c>
      <c r="P30" s="50">
        <v>50</v>
      </c>
      <c r="Q30" s="64">
        <v>1020</v>
      </c>
      <c r="R30" s="48">
        <v>21</v>
      </c>
      <c r="S30" s="50">
        <v>50</v>
      </c>
      <c r="T30" s="47">
        <f>SUM(B30+E30+H30+K30+N30+Q30)</f>
        <v>10607</v>
      </c>
      <c r="U30" s="48">
        <v>44</v>
      </c>
      <c r="V30" s="49">
        <v>245</v>
      </c>
      <c r="W30" s="51"/>
    </row>
    <row r="31" spans="1:23" s="5" customFormat="1" ht="19.5" customHeight="1" x14ac:dyDescent="0.25"/>
    <row r="32" spans="1:23" s="5" customFormat="1" ht="19.5" customHeight="1" x14ac:dyDescent="0.25"/>
    <row r="33" spans="1:22" s="5" customFormat="1" ht="19.5" customHeight="1" x14ac:dyDescent="0.25">
      <c r="A33" s="65" t="s">
        <v>38</v>
      </c>
    </row>
    <row r="34" spans="1:22" s="5" customFormat="1" ht="26.25" customHeight="1" x14ac:dyDescent="0.25">
      <c r="A34" s="121"/>
      <c r="B34" s="142" t="s">
        <v>42</v>
      </c>
      <c r="C34" s="143"/>
      <c r="D34" s="143"/>
      <c r="E34" s="143"/>
      <c r="F34" s="143"/>
      <c r="G34" s="143"/>
      <c r="H34" s="143"/>
      <c r="I34" s="143"/>
      <c r="J34" s="144"/>
      <c r="K34" s="145" t="s">
        <v>43</v>
      </c>
      <c r="L34" s="145"/>
      <c r="M34" s="145"/>
      <c r="N34" s="145"/>
      <c r="O34" s="145"/>
      <c r="P34" s="145"/>
      <c r="Q34" s="145"/>
      <c r="R34" s="145"/>
      <c r="S34" s="145"/>
      <c r="T34" s="146"/>
      <c r="U34" s="146"/>
      <c r="V34" s="146"/>
    </row>
    <row r="35" spans="1:22" s="5" customFormat="1" ht="26.25" customHeight="1" x14ac:dyDescent="0.25">
      <c r="A35" s="121"/>
      <c r="B35" s="126" t="s">
        <v>40</v>
      </c>
      <c r="C35" s="127"/>
      <c r="D35" s="127"/>
      <c r="E35" s="128" t="s">
        <v>41</v>
      </c>
      <c r="F35" s="129"/>
      <c r="G35" s="130"/>
      <c r="H35" s="131" t="s">
        <v>4</v>
      </c>
      <c r="I35" s="132"/>
      <c r="J35" s="133"/>
      <c r="K35" s="134" t="s">
        <v>31</v>
      </c>
      <c r="L35" s="135"/>
      <c r="M35" s="136"/>
      <c r="N35" s="134" t="s">
        <v>30</v>
      </c>
      <c r="O35" s="137"/>
      <c r="P35" s="138"/>
      <c r="Q35" s="139" t="s">
        <v>4</v>
      </c>
      <c r="R35" s="140"/>
      <c r="S35" s="141"/>
      <c r="T35" s="123" t="s">
        <v>4</v>
      </c>
      <c r="U35" s="124"/>
      <c r="V35" s="125"/>
    </row>
    <row r="36" spans="1:22" s="5" customFormat="1" ht="26.25" customHeight="1" thickBot="1" x14ac:dyDescent="0.3">
      <c r="A36" s="122"/>
      <c r="B36" s="92" t="s">
        <v>6</v>
      </c>
      <c r="C36" s="92" t="s">
        <v>7</v>
      </c>
      <c r="D36" s="92" t="s">
        <v>8</v>
      </c>
      <c r="E36" s="92" t="s">
        <v>6</v>
      </c>
      <c r="F36" s="92" t="s">
        <v>7</v>
      </c>
      <c r="G36" s="92" t="s">
        <v>8</v>
      </c>
      <c r="H36" s="92" t="s">
        <v>6</v>
      </c>
      <c r="I36" s="92" t="s">
        <v>7</v>
      </c>
      <c r="J36" s="92" t="s">
        <v>8</v>
      </c>
      <c r="K36" s="111" t="s">
        <v>6</v>
      </c>
      <c r="L36" s="112" t="s">
        <v>7</v>
      </c>
      <c r="M36" s="113" t="s">
        <v>8</v>
      </c>
      <c r="N36" s="111" t="s">
        <v>6</v>
      </c>
      <c r="O36" s="112" t="s">
        <v>7</v>
      </c>
      <c r="P36" s="113" t="s">
        <v>8</v>
      </c>
      <c r="Q36" s="111" t="s">
        <v>6</v>
      </c>
      <c r="R36" s="112" t="s">
        <v>7</v>
      </c>
      <c r="S36" s="113" t="s">
        <v>8</v>
      </c>
      <c r="T36" s="115" t="s">
        <v>6</v>
      </c>
      <c r="U36" s="116" t="s">
        <v>7</v>
      </c>
      <c r="V36" s="117" t="s">
        <v>8</v>
      </c>
    </row>
    <row r="37" spans="1:22" s="5" customFormat="1" ht="26.25" customHeight="1" thickTop="1" x14ac:dyDescent="0.25">
      <c r="A37" s="54" t="s">
        <v>39</v>
      </c>
      <c r="B37" s="106">
        <v>7521</v>
      </c>
      <c r="C37" s="120">
        <f t="shared" ref="C37:C45" si="0">IFERROR(B37/D37,"")</f>
        <v>30.82377049180328</v>
      </c>
      <c r="D37" s="106">
        <v>244</v>
      </c>
      <c r="E37" s="106">
        <v>11106</v>
      </c>
      <c r="F37" s="120">
        <f t="shared" ref="F37:F45" si="1">IFERROR(E37/G37, "")</f>
        <v>45.516393442622949</v>
      </c>
      <c r="G37" s="106">
        <f t="shared" ref="G37:G45" si="2">D37</f>
        <v>244</v>
      </c>
      <c r="H37" s="106">
        <f t="shared" ref="H37:H45" si="3">B37+E37</f>
        <v>18627</v>
      </c>
      <c r="I37" s="120">
        <f t="shared" ref="I37:I45" si="4">IFERROR(H37/J37,"")</f>
        <v>76.340163934426229</v>
      </c>
      <c r="J37" s="106">
        <f t="shared" ref="J37:J45" si="5">D37</f>
        <v>244</v>
      </c>
      <c r="K37" s="107">
        <v>3668</v>
      </c>
      <c r="L37" s="120">
        <f t="shared" ref="L37:L45" si="6">IFERROR(K37/M37,"")</f>
        <v>15.032786885245901</v>
      </c>
      <c r="M37" s="108">
        <f t="shared" ref="M37:M45" si="7">D37</f>
        <v>244</v>
      </c>
      <c r="N37" s="109">
        <v>2880</v>
      </c>
      <c r="O37" s="114">
        <f t="shared" ref="O37:O45" si="8">IFERROR(N37/P37, "")</f>
        <v>11.803278688524591</v>
      </c>
      <c r="P37" s="108">
        <f t="shared" ref="P37:P45" si="9">D37</f>
        <v>244</v>
      </c>
      <c r="Q37" s="107">
        <f t="shared" ref="Q37:Q47" si="10">SUM(N37,K37)</f>
        <v>6548</v>
      </c>
      <c r="R37" s="114">
        <f t="shared" ref="R37:R45" si="11">IFERROR(Q37/S37, "")</f>
        <v>26.83606557377049</v>
      </c>
      <c r="S37" s="110">
        <f t="shared" ref="S37:S45" si="12">D37</f>
        <v>244</v>
      </c>
      <c r="T37" s="107">
        <f t="shared" ref="T37:T47" si="13">Q37+H37</f>
        <v>25175</v>
      </c>
      <c r="U37" s="114">
        <f t="shared" ref="U37:U45" si="14">IFERROR(T37/V37, "")</f>
        <v>103.17622950819673</v>
      </c>
      <c r="V37" s="110">
        <v>244</v>
      </c>
    </row>
    <row r="38" spans="1:22" s="5" customFormat="1" ht="26.25" customHeight="1" x14ac:dyDescent="0.25">
      <c r="A38" s="54" t="s">
        <v>44</v>
      </c>
      <c r="B38" s="106">
        <v>8098</v>
      </c>
      <c r="C38" s="120">
        <f t="shared" si="0"/>
        <v>33.053061224489795</v>
      </c>
      <c r="D38" s="106">
        <v>245</v>
      </c>
      <c r="E38" s="106">
        <v>9421</v>
      </c>
      <c r="F38" s="120">
        <f t="shared" si="1"/>
        <v>38.453061224489794</v>
      </c>
      <c r="G38" s="106">
        <f t="shared" si="2"/>
        <v>245</v>
      </c>
      <c r="H38" s="106">
        <f t="shared" si="3"/>
        <v>17519</v>
      </c>
      <c r="I38" s="120">
        <f t="shared" si="4"/>
        <v>71.506122448979596</v>
      </c>
      <c r="J38" s="106">
        <f t="shared" si="5"/>
        <v>245</v>
      </c>
      <c r="K38" s="107">
        <v>4853</v>
      </c>
      <c r="L38" s="120">
        <f t="shared" si="6"/>
        <v>19.808163265306124</v>
      </c>
      <c r="M38" s="108">
        <f t="shared" si="7"/>
        <v>245</v>
      </c>
      <c r="N38" s="109">
        <v>3551</v>
      </c>
      <c r="O38" s="114">
        <f t="shared" si="8"/>
        <v>14.493877551020407</v>
      </c>
      <c r="P38" s="108">
        <f t="shared" si="9"/>
        <v>245</v>
      </c>
      <c r="Q38" s="107">
        <f t="shared" si="10"/>
        <v>8404</v>
      </c>
      <c r="R38" s="114">
        <f t="shared" si="11"/>
        <v>34.302040816326532</v>
      </c>
      <c r="S38" s="110">
        <f t="shared" si="12"/>
        <v>245</v>
      </c>
      <c r="T38" s="107">
        <f t="shared" si="13"/>
        <v>25923</v>
      </c>
      <c r="U38" s="114">
        <f t="shared" si="14"/>
        <v>105.80816326530612</v>
      </c>
      <c r="V38" s="110">
        <v>245</v>
      </c>
    </row>
    <row r="39" spans="1:22" s="5" customFormat="1" ht="26.25" customHeight="1" x14ac:dyDescent="0.25">
      <c r="A39" s="54" t="s">
        <v>45</v>
      </c>
      <c r="B39" s="106">
        <v>6974</v>
      </c>
      <c r="C39" s="120">
        <f t="shared" si="0"/>
        <v>28.581967213114755</v>
      </c>
      <c r="D39" s="106">
        <v>244</v>
      </c>
      <c r="E39" s="106">
        <v>8717</v>
      </c>
      <c r="F39" s="120">
        <f t="shared" si="1"/>
        <v>35.725409836065573</v>
      </c>
      <c r="G39" s="106">
        <f t="shared" si="2"/>
        <v>244</v>
      </c>
      <c r="H39" s="106">
        <f t="shared" si="3"/>
        <v>15691</v>
      </c>
      <c r="I39" s="120">
        <f t="shared" si="4"/>
        <v>64.307377049180332</v>
      </c>
      <c r="J39" s="106">
        <f t="shared" si="5"/>
        <v>244</v>
      </c>
      <c r="K39" s="107">
        <v>5074</v>
      </c>
      <c r="L39" s="120">
        <f t="shared" si="6"/>
        <v>20.795081967213115</v>
      </c>
      <c r="M39" s="108">
        <f t="shared" si="7"/>
        <v>244</v>
      </c>
      <c r="N39" s="109">
        <v>3737</v>
      </c>
      <c r="O39" s="114">
        <f t="shared" si="8"/>
        <v>15.315573770491802</v>
      </c>
      <c r="P39" s="108">
        <f t="shared" si="9"/>
        <v>244</v>
      </c>
      <c r="Q39" s="107">
        <f t="shared" si="10"/>
        <v>8811</v>
      </c>
      <c r="R39" s="114">
        <f t="shared" si="11"/>
        <v>36.110655737704917</v>
      </c>
      <c r="S39" s="110">
        <f t="shared" si="12"/>
        <v>244</v>
      </c>
      <c r="T39" s="107">
        <f t="shared" si="13"/>
        <v>24502</v>
      </c>
      <c r="U39" s="114">
        <f t="shared" si="14"/>
        <v>100.00816326530612</v>
      </c>
      <c r="V39" s="110">
        <v>245</v>
      </c>
    </row>
    <row r="40" spans="1:22" s="5" customFormat="1" ht="26.25" customHeight="1" x14ac:dyDescent="0.25">
      <c r="A40" s="54" t="s">
        <v>46</v>
      </c>
      <c r="B40" s="106">
        <v>6347</v>
      </c>
      <c r="C40" s="120">
        <f t="shared" si="0"/>
        <v>26.012295081967213</v>
      </c>
      <c r="D40" s="106">
        <v>244</v>
      </c>
      <c r="E40" s="106">
        <v>7616</v>
      </c>
      <c r="F40" s="120">
        <f t="shared" si="1"/>
        <v>31.21311475409836</v>
      </c>
      <c r="G40" s="106">
        <f t="shared" si="2"/>
        <v>244</v>
      </c>
      <c r="H40" s="106">
        <f t="shared" si="3"/>
        <v>13963</v>
      </c>
      <c r="I40" s="120">
        <f t="shared" si="4"/>
        <v>57.225409836065573</v>
      </c>
      <c r="J40" s="106">
        <f t="shared" si="5"/>
        <v>244</v>
      </c>
      <c r="K40" s="107">
        <v>4563</v>
      </c>
      <c r="L40" s="120">
        <f t="shared" si="6"/>
        <v>18.700819672131146</v>
      </c>
      <c r="M40" s="108">
        <f t="shared" si="7"/>
        <v>244</v>
      </c>
      <c r="N40" s="109">
        <v>4092</v>
      </c>
      <c r="O40" s="114">
        <f t="shared" si="8"/>
        <v>16.770491803278688</v>
      </c>
      <c r="P40" s="108">
        <f t="shared" si="9"/>
        <v>244</v>
      </c>
      <c r="Q40" s="107">
        <f t="shared" si="10"/>
        <v>8655</v>
      </c>
      <c r="R40" s="114">
        <f t="shared" si="11"/>
        <v>35.471311475409834</v>
      </c>
      <c r="S40" s="110">
        <f t="shared" si="12"/>
        <v>244</v>
      </c>
      <c r="T40" s="107">
        <f t="shared" si="13"/>
        <v>22618</v>
      </c>
      <c r="U40" s="114">
        <f t="shared" si="14"/>
        <v>92.696721311475414</v>
      </c>
      <c r="V40" s="110">
        <v>244</v>
      </c>
    </row>
    <row r="41" spans="1:22" s="5" customFormat="1" ht="26.25" customHeight="1" x14ac:dyDescent="0.25">
      <c r="A41" s="54" t="s">
        <v>47</v>
      </c>
      <c r="B41" s="106">
        <v>6709</v>
      </c>
      <c r="C41" s="120">
        <f t="shared" si="0"/>
        <v>27.383673469387755</v>
      </c>
      <c r="D41" s="106">
        <v>245</v>
      </c>
      <c r="E41" s="106">
        <v>8323</v>
      </c>
      <c r="F41" s="120">
        <f t="shared" si="1"/>
        <v>33.971428571428568</v>
      </c>
      <c r="G41" s="106">
        <f t="shared" si="2"/>
        <v>245</v>
      </c>
      <c r="H41" s="106">
        <f t="shared" si="3"/>
        <v>15032</v>
      </c>
      <c r="I41" s="120">
        <f t="shared" si="4"/>
        <v>61.355102040816327</v>
      </c>
      <c r="J41" s="106">
        <f t="shared" si="5"/>
        <v>245</v>
      </c>
      <c r="K41" s="107">
        <v>4103</v>
      </c>
      <c r="L41" s="120">
        <f t="shared" si="6"/>
        <v>16.746938775510205</v>
      </c>
      <c r="M41" s="108">
        <f t="shared" si="7"/>
        <v>245</v>
      </c>
      <c r="N41" s="109">
        <v>4386</v>
      </c>
      <c r="O41" s="114">
        <f t="shared" si="8"/>
        <v>17.902040816326529</v>
      </c>
      <c r="P41" s="108">
        <f t="shared" si="9"/>
        <v>245</v>
      </c>
      <c r="Q41" s="107">
        <f t="shared" si="10"/>
        <v>8489</v>
      </c>
      <c r="R41" s="114">
        <f t="shared" si="11"/>
        <v>34.648979591836735</v>
      </c>
      <c r="S41" s="110">
        <f t="shared" si="12"/>
        <v>245</v>
      </c>
      <c r="T41" s="107">
        <f t="shared" si="13"/>
        <v>23521</v>
      </c>
      <c r="U41" s="114">
        <f t="shared" si="14"/>
        <v>96.004081632653055</v>
      </c>
      <c r="V41" s="110">
        <v>245</v>
      </c>
    </row>
    <row r="42" spans="1:22" s="5" customFormat="1" ht="26.25" customHeight="1" x14ac:dyDescent="0.25">
      <c r="A42" s="54" t="s">
        <v>48</v>
      </c>
      <c r="B42" s="106">
        <v>6398</v>
      </c>
      <c r="C42" s="120">
        <f t="shared" si="0"/>
        <v>26.329218106995885</v>
      </c>
      <c r="D42" s="106">
        <v>243</v>
      </c>
      <c r="E42" s="106">
        <v>8698</v>
      </c>
      <c r="F42" s="120">
        <f t="shared" si="1"/>
        <v>35.794238683127574</v>
      </c>
      <c r="G42" s="106">
        <f t="shared" si="2"/>
        <v>243</v>
      </c>
      <c r="H42" s="106">
        <f t="shared" si="3"/>
        <v>15096</v>
      </c>
      <c r="I42" s="120">
        <f t="shared" si="4"/>
        <v>62.123456790123456</v>
      </c>
      <c r="J42" s="106">
        <f t="shared" si="5"/>
        <v>243</v>
      </c>
      <c r="K42" s="107">
        <v>3969</v>
      </c>
      <c r="L42" s="120">
        <f t="shared" si="6"/>
        <v>16.333333333333332</v>
      </c>
      <c r="M42" s="108">
        <f t="shared" si="7"/>
        <v>243</v>
      </c>
      <c r="N42" s="109">
        <v>5047</v>
      </c>
      <c r="O42" s="114">
        <f t="shared" si="8"/>
        <v>20.769547325102881</v>
      </c>
      <c r="P42" s="108">
        <f t="shared" si="9"/>
        <v>243</v>
      </c>
      <c r="Q42" s="107">
        <f t="shared" si="10"/>
        <v>9016</v>
      </c>
      <c r="R42" s="114">
        <f t="shared" si="11"/>
        <v>37.102880658436213</v>
      </c>
      <c r="S42" s="110">
        <f t="shared" si="12"/>
        <v>243</v>
      </c>
      <c r="T42" s="107">
        <f t="shared" si="13"/>
        <v>24112</v>
      </c>
      <c r="U42" s="114">
        <f t="shared" si="14"/>
        <v>99.226337448559676</v>
      </c>
      <c r="V42" s="110">
        <f t="shared" ref="V42:V48" si="15">D42</f>
        <v>243</v>
      </c>
    </row>
    <row r="43" spans="1:22" s="5" customFormat="1" ht="26.25" customHeight="1" x14ac:dyDescent="0.25">
      <c r="A43" s="54" t="s">
        <v>49</v>
      </c>
      <c r="B43" s="106">
        <v>5539</v>
      </c>
      <c r="C43" s="120">
        <f t="shared" si="0"/>
        <v>23.079166666666666</v>
      </c>
      <c r="D43" s="106">
        <v>240</v>
      </c>
      <c r="E43" s="106">
        <v>7507</v>
      </c>
      <c r="F43" s="120">
        <f t="shared" si="1"/>
        <v>31.279166666666665</v>
      </c>
      <c r="G43" s="106">
        <f t="shared" si="2"/>
        <v>240</v>
      </c>
      <c r="H43" s="106">
        <f t="shared" si="3"/>
        <v>13046</v>
      </c>
      <c r="I43" s="120">
        <f t="shared" si="4"/>
        <v>54.358333333333334</v>
      </c>
      <c r="J43" s="106">
        <f t="shared" si="5"/>
        <v>240</v>
      </c>
      <c r="K43" s="107">
        <v>3947</v>
      </c>
      <c r="L43" s="120">
        <f t="shared" si="6"/>
        <v>16.445833333333333</v>
      </c>
      <c r="M43" s="108">
        <f t="shared" si="7"/>
        <v>240</v>
      </c>
      <c r="N43" s="109">
        <v>3956</v>
      </c>
      <c r="O43" s="114">
        <f t="shared" si="8"/>
        <v>16.483333333333334</v>
      </c>
      <c r="P43" s="108">
        <f t="shared" si="9"/>
        <v>240</v>
      </c>
      <c r="Q43" s="107">
        <f t="shared" si="10"/>
        <v>7903</v>
      </c>
      <c r="R43" s="114">
        <f t="shared" si="11"/>
        <v>32.929166666666667</v>
      </c>
      <c r="S43" s="110">
        <f t="shared" si="12"/>
        <v>240</v>
      </c>
      <c r="T43" s="107">
        <f t="shared" si="13"/>
        <v>20949</v>
      </c>
      <c r="U43" s="114">
        <f t="shared" si="14"/>
        <v>87.287499999999994</v>
      </c>
      <c r="V43" s="110">
        <f t="shared" si="15"/>
        <v>240</v>
      </c>
    </row>
    <row r="44" spans="1:22" s="5" customFormat="1" ht="26.25" customHeight="1" x14ac:dyDescent="0.25">
      <c r="A44" s="54" t="s">
        <v>50</v>
      </c>
      <c r="B44" s="106">
        <v>2108</v>
      </c>
      <c r="C44" s="120">
        <f t="shared" si="0"/>
        <v>8.6393442622950811</v>
      </c>
      <c r="D44" s="106">
        <v>244</v>
      </c>
      <c r="E44" s="106">
        <v>6997</v>
      </c>
      <c r="F44" s="120">
        <f t="shared" si="1"/>
        <v>28.67622950819672</v>
      </c>
      <c r="G44" s="106">
        <f t="shared" si="2"/>
        <v>244</v>
      </c>
      <c r="H44" s="106">
        <f t="shared" si="3"/>
        <v>9105</v>
      </c>
      <c r="I44" s="120">
        <f t="shared" si="4"/>
        <v>37.315573770491802</v>
      </c>
      <c r="J44" s="106">
        <f t="shared" si="5"/>
        <v>244</v>
      </c>
      <c r="K44" s="107">
        <v>3520</v>
      </c>
      <c r="L44" s="120">
        <f t="shared" si="6"/>
        <v>14.426229508196721</v>
      </c>
      <c r="M44" s="108">
        <f t="shared" si="7"/>
        <v>244</v>
      </c>
      <c r="N44" s="109">
        <v>3302</v>
      </c>
      <c r="O44" s="114">
        <f t="shared" si="8"/>
        <v>13.532786885245901</v>
      </c>
      <c r="P44" s="108">
        <f t="shared" si="9"/>
        <v>244</v>
      </c>
      <c r="Q44" s="107">
        <f t="shared" si="10"/>
        <v>6822</v>
      </c>
      <c r="R44" s="114">
        <f t="shared" si="11"/>
        <v>27.959016393442624</v>
      </c>
      <c r="S44" s="110">
        <f t="shared" si="12"/>
        <v>244</v>
      </c>
      <c r="T44" s="107">
        <f t="shared" si="13"/>
        <v>15927</v>
      </c>
      <c r="U44" s="114">
        <f t="shared" si="14"/>
        <v>65.27459016393442</v>
      </c>
      <c r="V44" s="110">
        <f t="shared" si="15"/>
        <v>244</v>
      </c>
    </row>
    <row r="45" spans="1:22" s="5" customFormat="1" ht="26.25" customHeight="1" x14ac:dyDescent="0.25">
      <c r="A45" s="54" t="s">
        <v>51</v>
      </c>
      <c r="B45" s="106">
        <v>4875</v>
      </c>
      <c r="C45" s="120">
        <f t="shared" si="0"/>
        <v>20.061728395061728</v>
      </c>
      <c r="D45" s="106">
        <v>243</v>
      </c>
      <c r="E45" s="106">
        <v>8705</v>
      </c>
      <c r="F45" s="120">
        <f t="shared" si="1"/>
        <v>35.823045267489711</v>
      </c>
      <c r="G45" s="106">
        <f t="shared" si="2"/>
        <v>243</v>
      </c>
      <c r="H45" s="106">
        <f t="shared" si="3"/>
        <v>13580</v>
      </c>
      <c r="I45" s="120">
        <f t="shared" si="4"/>
        <v>55.884773662551439</v>
      </c>
      <c r="J45" s="106">
        <f t="shared" si="5"/>
        <v>243</v>
      </c>
      <c r="K45" s="107">
        <v>3765</v>
      </c>
      <c r="L45" s="120">
        <f t="shared" si="6"/>
        <v>15.493827160493828</v>
      </c>
      <c r="M45" s="108">
        <f t="shared" si="7"/>
        <v>243</v>
      </c>
      <c r="N45" s="109">
        <v>4914</v>
      </c>
      <c r="O45" s="114">
        <f t="shared" si="8"/>
        <v>20.222222222222221</v>
      </c>
      <c r="P45" s="108">
        <f t="shared" si="9"/>
        <v>243</v>
      </c>
      <c r="Q45" s="107">
        <f t="shared" si="10"/>
        <v>8679</v>
      </c>
      <c r="R45" s="114">
        <f t="shared" si="11"/>
        <v>35.716049382716051</v>
      </c>
      <c r="S45" s="110">
        <f t="shared" si="12"/>
        <v>243</v>
      </c>
      <c r="T45" s="107">
        <f t="shared" si="13"/>
        <v>22259</v>
      </c>
      <c r="U45" s="114">
        <f t="shared" si="14"/>
        <v>91.600823045267489</v>
      </c>
      <c r="V45" s="110">
        <f t="shared" si="15"/>
        <v>243</v>
      </c>
    </row>
    <row r="46" spans="1:22" s="5" customFormat="1" ht="26.25" customHeight="1" x14ac:dyDescent="0.25">
      <c r="A46" s="54" t="s">
        <v>52</v>
      </c>
      <c r="B46" s="106">
        <v>4418</v>
      </c>
      <c r="C46" s="120">
        <f>IFERROR(B46/D46,"")</f>
        <v>18.106557377049182</v>
      </c>
      <c r="D46" s="106">
        <v>244</v>
      </c>
      <c r="E46" s="106">
        <v>9368</v>
      </c>
      <c r="F46" s="120">
        <f>IFERROR(E46/G46, "")</f>
        <v>38.393442622950822</v>
      </c>
      <c r="G46" s="106">
        <f>D46</f>
        <v>244</v>
      </c>
      <c r="H46" s="106">
        <f>SUM(B46,E46)</f>
        <v>13786</v>
      </c>
      <c r="I46" s="120">
        <f>IFERROR(H46/J46,"")</f>
        <v>56.5</v>
      </c>
      <c r="J46" s="106">
        <f>D46</f>
        <v>244</v>
      </c>
      <c r="K46" s="107">
        <v>3388</v>
      </c>
      <c r="L46" s="120">
        <f>IFERROR(K46/M46,"")</f>
        <v>13.885245901639344</v>
      </c>
      <c r="M46" s="108">
        <f>D46</f>
        <v>244</v>
      </c>
      <c r="N46" s="109">
        <v>5874</v>
      </c>
      <c r="O46" s="114">
        <f>IFERROR(N46/P46, "")</f>
        <v>24.07377049180328</v>
      </c>
      <c r="P46" s="108">
        <f>D46</f>
        <v>244</v>
      </c>
      <c r="Q46" s="107">
        <f t="shared" si="10"/>
        <v>9262</v>
      </c>
      <c r="R46" s="114">
        <f>IFERROR(Q46/S46, "")</f>
        <v>37.959016393442624</v>
      </c>
      <c r="S46" s="110">
        <f>D46</f>
        <v>244</v>
      </c>
      <c r="T46" s="107">
        <f t="shared" si="13"/>
        <v>23048</v>
      </c>
      <c r="U46" s="114">
        <f>IFERROR(T46/V46, "")</f>
        <v>94.459016393442624</v>
      </c>
      <c r="V46" s="110">
        <f t="shared" si="15"/>
        <v>244</v>
      </c>
    </row>
    <row r="47" spans="1:22" s="5" customFormat="1" ht="26.25" customHeight="1" x14ac:dyDescent="0.25">
      <c r="A47" s="54" t="s">
        <v>54</v>
      </c>
      <c r="B47" s="106">
        <v>3381</v>
      </c>
      <c r="C47" s="120">
        <f t="shared" ref="C47:C48" si="16">IFERROR(B47/D47,"")</f>
        <v>13.85655737704918</v>
      </c>
      <c r="D47" s="106">
        <v>244</v>
      </c>
      <c r="E47" s="106">
        <v>10240</v>
      </c>
      <c r="F47" s="120">
        <f t="shared" ref="F47:F48" si="17">IFERROR(E47/G47, "")</f>
        <v>41.967213114754095</v>
      </c>
      <c r="G47" s="106">
        <f>D47</f>
        <v>244</v>
      </c>
      <c r="H47" s="106">
        <f>SUM(B47,E47)</f>
        <v>13621</v>
      </c>
      <c r="I47" s="120">
        <f t="shared" ref="I47:I48" si="18">IFERROR(H47/J47,"")</f>
        <v>55.82377049180328</v>
      </c>
      <c r="J47" s="106">
        <f>D47</f>
        <v>244</v>
      </c>
      <c r="K47" s="107">
        <v>3610</v>
      </c>
      <c r="L47" s="120">
        <f t="shared" ref="L47:L48" si="19">IFERROR(K47/M47,"")</f>
        <v>14.795081967213115</v>
      </c>
      <c r="M47" s="108">
        <f>D47</f>
        <v>244</v>
      </c>
      <c r="N47" s="109">
        <v>5958</v>
      </c>
      <c r="O47" s="114">
        <f t="shared" ref="O47:O48" si="20">IFERROR(N47/P47, "")</f>
        <v>24.418032786885245</v>
      </c>
      <c r="P47" s="108">
        <f>D47</f>
        <v>244</v>
      </c>
      <c r="Q47" s="107">
        <f t="shared" si="10"/>
        <v>9568</v>
      </c>
      <c r="R47" s="114">
        <f t="shared" ref="R47:R48" si="21">IFERROR(Q47/S47, "")</f>
        <v>39.213114754098363</v>
      </c>
      <c r="S47" s="110">
        <f>D47</f>
        <v>244</v>
      </c>
      <c r="T47" s="107">
        <f t="shared" si="13"/>
        <v>23189</v>
      </c>
      <c r="U47" s="114">
        <f t="shared" ref="U47:U48" si="22">IFERROR(T47/V47, "")</f>
        <v>95.036885245901644</v>
      </c>
      <c r="V47" s="110">
        <f t="shared" si="15"/>
        <v>244</v>
      </c>
    </row>
    <row r="48" spans="1:22" ht="25.5" customHeight="1" x14ac:dyDescent="0.25">
      <c r="A48" s="54" t="s">
        <v>55</v>
      </c>
      <c r="B48" s="106">
        <v>4054</v>
      </c>
      <c r="C48" s="120">
        <f t="shared" si="16"/>
        <v>16.68312757201646</v>
      </c>
      <c r="D48" s="106">
        <v>243</v>
      </c>
      <c r="E48" s="106">
        <v>12100</v>
      </c>
      <c r="F48" s="120">
        <f t="shared" si="17"/>
        <v>49.794238683127574</v>
      </c>
      <c r="G48" s="106">
        <f>D48</f>
        <v>243</v>
      </c>
      <c r="H48" s="106">
        <f>SUM(B48,E48)</f>
        <v>16154</v>
      </c>
      <c r="I48" s="120">
        <f t="shared" si="18"/>
        <v>66.477366255144034</v>
      </c>
      <c r="J48" s="106">
        <f>D48</f>
        <v>243</v>
      </c>
      <c r="K48" s="107">
        <v>3105</v>
      </c>
      <c r="L48" s="120">
        <f t="shared" si="19"/>
        <v>12.777777777777779</v>
      </c>
      <c r="M48" s="108">
        <f>D48</f>
        <v>243</v>
      </c>
      <c r="N48" s="109">
        <v>5321</v>
      </c>
      <c r="O48" s="114">
        <f t="shared" si="20"/>
        <v>21.897119341563787</v>
      </c>
      <c r="P48" s="108">
        <f>D48</f>
        <v>243</v>
      </c>
      <c r="Q48" s="107">
        <f t="shared" ref="Q48" si="23">SUM(N48,K48)</f>
        <v>8426</v>
      </c>
      <c r="R48" s="114">
        <f t="shared" si="21"/>
        <v>34.674897119341566</v>
      </c>
      <c r="S48" s="110">
        <f>D48</f>
        <v>243</v>
      </c>
      <c r="T48" s="107">
        <f t="shared" ref="T48" si="24">Q48+H48</f>
        <v>24580</v>
      </c>
      <c r="U48" s="114">
        <f t="shared" si="22"/>
        <v>101.1522633744856</v>
      </c>
      <c r="V48" s="110">
        <f t="shared" si="15"/>
        <v>243</v>
      </c>
    </row>
    <row r="49" spans="23:23" x14ac:dyDescent="0.25">
      <c r="W49" s="5" t="s">
        <v>37</v>
      </c>
    </row>
  </sheetData>
  <mergeCells count="35">
    <mergeCell ref="B11:D11"/>
    <mergeCell ref="E11:G11"/>
    <mergeCell ref="H11:M11"/>
    <mergeCell ref="T11:V11"/>
    <mergeCell ref="T4:V4"/>
    <mergeCell ref="W4:W5"/>
    <mergeCell ref="B4:D4"/>
    <mergeCell ref="E4:G4"/>
    <mergeCell ref="H4:J4"/>
    <mergeCell ref="K4:M4"/>
    <mergeCell ref="H16:J16"/>
    <mergeCell ref="W24:W25"/>
    <mergeCell ref="B24:D24"/>
    <mergeCell ref="E24:G24"/>
    <mergeCell ref="H24:J24"/>
    <mergeCell ref="K24:M24"/>
    <mergeCell ref="T24:V24"/>
    <mergeCell ref="N24:P24"/>
    <mergeCell ref="Q24:S24"/>
    <mergeCell ref="T16:V16"/>
    <mergeCell ref="W16:W17"/>
    <mergeCell ref="B16:D16"/>
    <mergeCell ref="E16:G16"/>
    <mergeCell ref="K16:M16"/>
    <mergeCell ref="A34:A36"/>
    <mergeCell ref="T35:V35"/>
    <mergeCell ref="B35:D35"/>
    <mergeCell ref="E35:G35"/>
    <mergeCell ref="H35:J35"/>
    <mergeCell ref="K35:M35"/>
    <mergeCell ref="N35:P35"/>
    <mergeCell ref="Q35:S35"/>
    <mergeCell ref="B34:J34"/>
    <mergeCell ref="K34:S34"/>
    <mergeCell ref="T34:V34"/>
  </mergeCells>
  <phoneticPr fontId="3"/>
  <pageMargins left="0.47244094488188981" right="0.35433070866141736" top="0.51181102362204722" bottom="0.98425196850393704" header="0.51181102362204722" footer="0.51181102362204722"/>
  <pageSetup paperSize="9" scale="4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c-i021</dc:creator>
  <cp:lastModifiedBy>安藤 裕之</cp:lastModifiedBy>
  <cp:lastPrinted>2013-12-24T04:47:27Z</cp:lastPrinted>
  <dcterms:created xsi:type="dcterms:W3CDTF">2004-06-03T09:03:11Z</dcterms:created>
  <dcterms:modified xsi:type="dcterms:W3CDTF">2025-04-11T05:44:57Z</dcterms:modified>
</cp:coreProperties>
</file>