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<sst xmlns="http://schemas.openxmlformats.org/spreadsheetml/2006/main" count="225" uniqueCount="45">
  <si>
    <t>胸高直径</t>
  </si>
  <si>
    <r>
      <rPr>
        <sz val="14"/>
        <color indexed="8"/>
        <rFont val="DejaVu Sans"/>
        <family val="2"/>
      </rPr>
      <t>上之郷牛巻</t>
    </r>
    <r>
      <rPr>
        <sz val="14"/>
        <color indexed="8"/>
        <rFont val="ＭＳ ゴシック"/>
        <family val="3"/>
      </rPr>
      <t>P1</t>
    </r>
  </si>
  <si>
    <r>
      <rPr>
        <sz val="14"/>
        <color indexed="8"/>
        <rFont val="DejaVu Sans"/>
        <family val="2"/>
      </rPr>
      <t>上之郷牛巻</t>
    </r>
    <r>
      <rPr>
        <sz val="14"/>
        <color indexed="8"/>
        <rFont val="ＭＳ ゴシック"/>
        <family val="3"/>
      </rPr>
      <t>P2</t>
    </r>
  </si>
  <si>
    <t>施業地全体</t>
  </si>
  <si>
    <r>
      <rPr>
        <sz val="14"/>
        <color indexed="8"/>
        <rFont val="ＭＳ ゴシック"/>
        <family val="3"/>
      </rPr>
      <t>9</t>
    </r>
    <r>
      <rPr>
        <sz val="14"/>
        <color indexed="8"/>
        <rFont val="DejaVu Sans"/>
        <family val="2"/>
      </rPr>
      <t>ｍでカットする</t>
    </r>
  </si>
  <si>
    <t>調査１</t>
  </si>
  <si>
    <t>　　　林班</t>
  </si>
  <si>
    <r>
      <rPr>
        <sz val="14"/>
        <color indexed="8"/>
        <rFont val="DejaVu Sans"/>
        <family val="2"/>
      </rPr>
      <t>調査</t>
    </r>
    <r>
      <rPr>
        <sz val="14"/>
        <color indexed="8"/>
        <rFont val="ＭＳ ゴシック"/>
        <family val="3"/>
      </rPr>
      <t>2</t>
    </r>
  </si>
  <si>
    <r>
      <rPr>
        <sz val="14"/>
        <color indexed="8"/>
        <rFont val="DejaVu Sans"/>
        <family val="2"/>
      </rPr>
      <t>調査</t>
    </r>
    <r>
      <rPr>
        <sz val="14"/>
        <color indexed="8"/>
        <rFont val="ＭＳ ゴシック"/>
        <family val="3"/>
      </rPr>
      <t>3</t>
    </r>
  </si>
  <si>
    <r>
      <rPr>
        <sz val="14"/>
        <color indexed="8"/>
        <rFont val="DejaVu Sans"/>
        <family val="2"/>
      </rPr>
      <t>調査</t>
    </r>
    <r>
      <rPr>
        <sz val="14"/>
        <color indexed="8"/>
        <rFont val="ＭＳ ゴシック"/>
        <family val="3"/>
      </rPr>
      <t>4</t>
    </r>
  </si>
  <si>
    <t>1.00ha</t>
  </si>
  <si>
    <r>
      <rPr>
        <sz val="11"/>
        <color indexed="8"/>
        <rFont val="DejaVu Sans"/>
        <family val="2"/>
      </rPr>
      <t>元玉　</t>
    </r>
    <r>
      <rPr>
        <sz val="11"/>
        <color indexed="8"/>
        <rFont val="ＭＳ ゴシック"/>
        <family val="3"/>
      </rPr>
      <t>3</t>
    </r>
    <r>
      <rPr>
        <sz val="11"/>
        <color indexed="8"/>
        <rFont val="DejaVu Sans"/>
        <family val="2"/>
      </rPr>
      <t>ｍ（立木の細りを</t>
    </r>
    <r>
      <rPr>
        <sz val="11"/>
        <color indexed="8"/>
        <rFont val="ＭＳ ゴシック"/>
        <family val="3"/>
      </rPr>
      <t>1</t>
    </r>
    <r>
      <rPr>
        <sz val="11"/>
        <color indexed="8"/>
        <rFont val="DejaVu Sans"/>
        <family val="2"/>
      </rPr>
      <t>㎝</t>
    </r>
    <r>
      <rPr>
        <sz val="11"/>
        <color indexed="8"/>
        <rFont val="ＭＳ ゴシック"/>
        <family val="3"/>
      </rPr>
      <t>/</t>
    </r>
    <r>
      <rPr>
        <sz val="11"/>
        <color indexed="8"/>
        <rFont val="DejaVu Sans"/>
        <family val="2"/>
      </rPr>
      <t>ｍとする。）</t>
    </r>
  </si>
  <si>
    <r>
      <rPr>
        <sz val="11"/>
        <color indexed="8"/>
        <rFont val="DejaVu Sans"/>
        <family val="2"/>
      </rPr>
      <t>二番</t>
    </r>
    <r>
      <rPr>
        <sz val="11"/>
        <color indexed="8"/>
        <rFont val="ＭＳ ゴシック"/>
        <family val="3"/>
      </rPr>
      <t>3</t>
    </r>
    <r>
      <rPr>
        <sz val="11"/>
        <color indexed="8"/>
        <rFont val="DejaVu Sans"/>
        <family val="2"/>
      </rPr>
      <t>ｍ（立木の細りを</t>
    </r>
    <r>
      <rPr>
        <sz val="11"/>
        <color indexed="8"/>
        <rFont val="ＭＳ ゴシック"/>
        <family val="3"/>
      </rPr>
      <t>1</t>
    </r>
    <r>
      <rPr>
        <sz val="11"/>
        <color indexed="8"/>
        <rFont val="DejaVu Sans"/>
        <family val="2"/>
      </rPr>
      <t>㎝</t>
    </r>
    <r>
      <rPr>
        <sz val="11"/>
        <color indexed="8"/>
        <rFont val="ＭＳ ゴシック"/>
        <family val="3"/>
      </rPr>
      <t>/</t>
    </r>
    <r>
      <rPr>
        <sz val="11"/>
        <color indexed="8"/>
        <rFont val="DejaVu Sans"/>
        <family val="2"/>
      </rPr>
      <t>ｍとする。）</t>
    </r>
  </si>
  <si>
    <r>
      <rPr>
        <sz val="11"/>
        <color indexed="8"/>
        <rFont val="DejaVu Sans"/>
        <family val="2"/>
      </rPr>
      <t>三番</t>
    </r>
    <r>
      <rPr>
        <sz val="11"/>
        <color indexed="8"/>
        <rFont val="ＭＳ ゴシック"/>
        <family val="3"/>
      </rPr>
      <t>3</t>
    </r>
    <r>
      <rPr>
        <sz val="11"/>
        <color indexed="8"/>
        <rFont val="DejaVu Sans"/>
        <family val="2"/>
      </rPr>
      <t>ｍ（立木の細りを</t>
    </r>
    <r>
      <rPr>
        <sz val="11"/>
        <color indexed="8"/>
        <rFont val="ＭＳ ゴシック"/>
        <family val="3"/>
      </rPr>
      <t>1</t>
    </r>
    <r>
      <rPr>
        <sz val="11"/>
        <color indexed="8"/>
        <rFont val="DejaVu Sans"/>
        <family val="2"/>
      </rPr>
      <t>㎝</t>
    </r>
    <r>
      <rPr>
        <sz val="11"/>
        <color indexed="8"/>
        <rFont val="ＭＳ ゴシック"/>
        <family val="3"/>
      </rPr>
      <t>/</t>
    </r>
    <r>
      <rPr>
        <sz val="11"/>
        <color indexed="8"/>
        <rFont val="DejaVu Sans"/>
        <family val="2"/>
      </rPr>
      <t>ｍとする。）</t>
    </r>
  </si>
  <si>
    <r>
      <rPr>
        <sz val="14"/>
        <color indexed="8"/>
        <rFont val="ＭＳ ゴシック"/>
        <family val="3"/>
      </rPr>
      <t>0.01ha</t>
    </r>
    <r>
      <rPr>
        <sz val="14"/>
        <color indexed="8"/>
        <rFont val="DejaVu Sans"/>
        <family val="2"/>
      </rPr>
      <t>本数
調査本数</t>
    </r>
  </si>
  <si>
    <r>
      <rPr>
        <sz val="12"/>
        <color indexed="8"/>
        <rFont val="DejaVu Sans"/>
        <family val="2"/>
      </rPr>
      <t>エリア試算本数（</t>
    </r>
    <r>
      <rPr>
        <sz val="12"/>
        <color indexed="8"/>
        <rFont val="ＭＳ ゴシック"/>
        <family val="3"/>
      </rPr>
      <t>1ha</t>
    </r>
    <r>
      <rPr>
        <sz val="12"/>
        <color indexed="8"/>
        <rFont val="DejaVu Sans"/>
        <family val="2"/>
      </rPr>
      <t>当たり）</t>
    </r>
  </si>
  <si>
    <t>エリア
試算本数</t>
  </si>
  <si>
    <t>試算本数</t>
  </si>
  <si>
    <t>末口径</t>
  </si>
  <si>
    <t>本数</t>
  </si>
  <si>
    <t>数値
計算用</t>
  </si>
  <si>
    <t>建築用原木</t>
  </si>
  <si>
    <r>
      <rPr>
        <sz val="14"/>
        <color indexed="8"/>
        <rFont val="DejaVu Sans"/>
        <family val="2"/>
      </rPr>
      <t>末口径</t>
    </r>
    <r>
      <rPr>
        <sz val="14"/>
        <color indexed="8"/>
        <rFont val="ＭＳ ゴシック"/>
        <family val="3"/>
      </rPr>
      <t>10</t>
    </r>
    <r>
      <rPr>
        <sz val="14"/>
        <color indexed="8"/>
        <rFont val="DejaVu Sans"/>
        <family val="2"/>
      </rPr>
      <t>㎝以上の原木が対象とした場合</t>
    </r>
  </si>
  <si>
    <r>
      <rPr>
        <sz val="14"/>
        <color indexed="8"/>
        <rFont val="ＭＳ ゴシック"/>
        <family val="3"/>
      </rPr>
      <t>φ10</t>
    </r>
    <r>
      <rPr>
        <sz val="14"/>
        <color indexed="8"/>
        <rFont val="DejaVu Sans"/>
        <family val="2"/>
      </rPr>
      <t>㎝以上で</t>
    </r>
    <r>
      <rPr>
        <sz val="14"/>
        <color indexed="8"/>
        <rFont val="ＭＳ ゴシック"/>
        <family val="3"/>
      </rPr>
      <t>1ha</t>
    </r>
    <r>
      <rPr>
        <sz val="14"/>
        <color indexed="8"/>
        <rFont val="DejaVu Sans"/>
        <family val="2"/>
      </rPr>
      <t>から調達できる材積量</t>
    </r>
  </si>
  <si>
    <t>元玉</t>
  </si>
  <si>
    <r>
      <rPr>
        <sz val="14"/>
        <color indexed="8"/>
        <rFont val="ＭＳ ゴシック"/>
        <family val="3"/>
      </rPr>
      <t>2</t>
    </r>
    <r>
      <rPr>
        <sz val="14"/>
        <color indexed="8"/>
        <rFont val="DejaVu Sans"/>
        <family val="2"/>
      </rPr>
      <t>番</t>
    </r>
  </si>
  <si>
    <r>
      <rPr>
        <sz val="14"/>
        <color indexed="8"/>
        <rFont val="ＭＳ ゴシック"/>
        <family val="3"/>
      </rPr>
      <t>3</t>
    </r>
    <r>
      <rPr>
        <sz val="14"/>
        <color indexed="8"/>
        <rFont val="DejaVu Sans"/>
        <family val="2"/>
      </rPr>
      <t>番</t>
    </r>
  </si>
  <si>
    <t>集計</t>
  </si>
  <si>
    <t>材積</t>
  </si>
  <si>
    <t>末口別材積合計</t>
  </si>
  <si>
    <t>直材</t>
  </si>
  <si>
    <r>
      <rPr>
        <sz val="14"/>
        <color indexed="8"/>
        <rFont val="ＭＳ ゴシック"/>
        <family val="3"/>
      </rPr>
      <t>10</t>
    </r>
    <r>
      <rPr>
        <sz val="14"/>
        <color indexed="8"/>
        <rFont val="DejaVu Sans"/>
        <family val="2"/>
      </rPr>
      <t>～</t>
    </r>
    <r>
      <rPr>
        <sz val="14"/>
        <color indexed="8"/>
        <rFont val="ＭＳ ゴシック"/>
        <family val="3"/>
      </rPr>
      <t>11</t>
    </r>
  </si>
  <si>
    <r>
      <rPr>
        <sz val="14"/>
        <color indexed="8"/>
        <rFont val="ＭＳ ゴシック"/>
        <family val="3"/>
      </rPr>
      <t>12</t>
    </r>
    <r>
      <rPr>
        <sz val="14"/>
        <color indexed="8"/>
        <rFont val="DejaVu Sans"/>
        <family val="2"/>
      </rPr>
      <t>～</t>
    </r>
    <r>
      <rPr>
        <sz val="14"/>
        <color indexed="8"/>
        <rFont val="ＭＳ ゴシック"/>
        <family val="3"/>
      </rPr>
      <t>13</t>
    </r>
  </si>
  <si>
    <r>
      <rPr>
        <sz val="14"/>
        <color indexed="8"/>
        <rFont val="ＭＳ ゴシック"/>
        <family val="3"/>
      </rPr>
      <t>14</t>
    </r>
    <r>
      <rPr>
        <sz val="14"/>
        <color indexed="8"/>
        <rFont val="DejaVu Sans"/>
        <family val="2"/>
      </rPr>
      <t>～</t>
    </r>
    <r>
      <rPr>
        <sz val="14"/>
        <color indexed="8"/>
        <rFont val="ＭＳ ゴシック"/>
        <family val="3"/>
      </rPr>
      <t>15</t>
    </r>
  </si>
  <si>
    <r>
      <rPr>
        <sz val="14"/>
        <color indexed="8"/>
        <rFont val="ＭＳ ゴシック"/>
        <family val="3"/>
      </rPr>
      <t>16</t>
    </r>
    <r>
      <rPr>
        <sz val="14"/>
        <color indexed="8"/>
        <rFont val="DejaVu Sans"/>
        <family val="2"/>
      </rPr>
      <t>～</t>
    </r>
    <r>
      <rPr>
        <sz val="14"/>
        <color indexed="8"/>
        <rFont val="ＭＳ ゴシック"/>
        <family val="3"/>
      </rPr>
      <t>17</t>
    </r>
  </si>
  <si>
    <r>
      <rPr>
        <sz val="14"/>
        <color indexed="8"/>
        <rFont val="ＭＳ ゴシック"/>
        <family val="3"/>
      </rPr>
      <t>18</t>
    </r>
    <r>
      <rPr>
        <sz val="14"/>
        <color indexed="8"/>
        <rFont val="DejaVu Sans"/>
        <family val="2"/>
      </rPr>
      <t>～</t>
    </r>
    <r>
      <rPr>
        <sz val="14"/>
        <color indexed="8"/>
        <rFont val="ＭＳ ゴシック"/>
        <family val="3"/>
      </rPr>
      <t>19</t>
    </r>
  </si>
  <si>
    <r>
      <rPr>
        <sz val="14"/>
        <color indexed="8"/>
        <rFont val="ＭＳ ゴシック"/>
        <family val="3"/>
      </rPr>
      <t>20</t>
    </r>
    <r>
      <rPr>
        <sz val="14"/>
        <color indexed="8"/>
        <rFont val="DejaVu Sans"/>
        <family val="2"/>
      </rPr>
      <t>～</t>
    </r>
    <r>
      <rPr>
        <sz val="14"/>
        <color indexed="8"/>
        <rFont val="ＭＳ ゴシック"/>
        <family val="3"/>
      </rPr>
      <t>21</t>
    </r>
  </si>
  <si>
    <r>
      <rPr>
        <sz val="14"/>
        <color indexed="8"/>
        <rFont val="ＭＳ ゴシック"/>
        <family val="3"/>
      </rPr>
      <t>22</t>
    </r>
    <r>
      <rPr>
        <sz val="14"/>
        <color indexed="8"/>
        <rFont val="DejaVu Sans"/>
        <family val="2"/>
      </rPr>
      <t>～</t>
    </r>
    <r>
      <rPr>
        <sz val="14"/>
        <color indexed="8"/>
        <rFont val="ＭＳ ゴシック"/>
        <family val="3"/>
      </rPr>
      <t>23</t>
    </r>
  </si>
  <si>
    <r>
      <rPr>
        <sz val="14"/>
        <color indexed="8"/>
        <rFont val="ＭＳ ゴシック"/>
        <family val="3"/>
      </rPr>
      <t>24</t>
    </r>
    <r>
      <rPr>
        <sz val="14"/>
        <color indexed="8"/>
        <rFont val="DejaVu Sans"/>
        <family val="2"/>
      </rPr>
      <t>～</t>
    </r>
    <r>
      <rPr>
        <sz val="14"/>
        <color indexed="8"/>
        <rFont val="ＭＳ ゴシック"/>
        <family val="3"/>
      </rPr>
      <t>25</t>
    </r>
  </si>
  <si>
    <r>
      <rPr>
        <sz val="14"/>
        <color indexed="8"/>
        <rFont val="ＭＳ ゴシック"/>
        <family val="3"/>
      </rPr>
      <t>26</t>
    </r>
    <r>
      <rPr>
        <sz val="14"/>
        <color indexed="8"/>
        <rFont val="DejaVu Sans"/>
        <family val="2"/>
      </rPr>
      <t>～</t>
    </r>
    <r>
      <rPr>
        <sz val="14"/>
        <color indexed="8"/>
        <rFont val="ＭＳ ゴシック"/>
        <family val="3"/>
      </rPr>
      <t>27</t>
    </r>
  </si>
  <si>
    <r>
      <rPr>
        <sz val="14"/>
        <color indexed="8"/>
        <rFont val="ＭＳ ゴシック"/>
        <family val="3"/>
      </rPr>
      <t>28</t>
    </r>
    <r>
      <rPr>
        <sz val="14"/>
        <color indexed="8"/>
        <rFont val="DejaVu Sans"/>
        <family val="2"/>
      </rPr>
      <t>～</t>
    </r>
    <r>
      <rPr>
        <sz val="14"/>
        <color indexed="8"/>
        <rFont val="ＭＳ ゴシック"/>
        <family val="3"/>
      </rPr>
      <t>29</t>
    </r>
  </si>
  <si>
    <r>
      <rPr>
        <sz val="14"/>
        <color indexed="8"/>
        <rFont val="ＭＳ ゴシック"/>
        <family val="3"/>
      </rPr>
      <t>30</t>
    </r>
    <r>
      <rPr>
        <sz val="14"/>
        <color indexed="8"/>
        <rFont val="DejaVu Sans"/>
        <family val="2"/>
      </rPr>
      <t>～</t>
    </r>
    <r>
      <rPr>
        <sz val="14"/>
        <color indexed="8"/>
        <rFont val="ＭＳ ゴシック"/>
        <family val="3"/>
      </rPr>
      <t>31</t>
    </r>
  </si>
  <si>
    <t>合板</t>
  </si>
  <si>
    <t>小曲</t>
  </si>
  <si>
    <t>パルプ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</si>
</sst>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(#,##0\)"/>
    <numFmt numFmtId="177" formatCode="0.0000\ "/>
  </numFmts>
  <fonts count="44">
    <font>
      <sz val="11"/>
      <color rgb="FF000000"/>
      <name val="游ゴシック"/>
      <family val="3"/>
    </font>
    <font>
      <sz val="11"/>
      <color indexed="8"/>
      <name val="游ゴシック"/>
      <family val="3"/>
    </font>
    <font>
      <sz val="14"/>
      <color indexed="8"/>
      <name val="ＭＳ ゴシック"/>
      <family val="3"/>
    </font>
    <font>
      <sz val="14"/>
      <color indexed="8"/>
      <name val="DejaVu Sans"/>
      <family val="2"/>
    </font>
    <font>
      <sz val="11"/>
      <color indexed="8"/>
      <name val="DejaVu Sans"/>
      <family val="2"/>
    </font>
    <font>
      <sz val="11"/>
      <color indexed="8"/>
      <name val="ＭＳ ゴシック"/>
      <family val="3"/>
    </font>
    <font>
      <sz val="12"/>
      <color indexed="8"/>
      <name val="DejaVu Sans"/>
      <family val="2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ゴシック"/>
      <family val="3"/>
    </font>
    <font>
      <sz val="14"/>
      <color rgb="FF000000"/>
      <name val="DejaVu Sans"/>
      <family val="2"/>
    </font>
    <font>
      <sz val="12"/>
      <color rgb="FF000000"/>
      <name val="DejaVu Sans"/>
      <family val="2"/>
    </font>
    <font>
      <sz val="11"/>
      <color rgb="FF000000"/>
      <name val="DejaVu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176" fontId="0" fillId="0" borderId="0" applyBorder="0" applyProtection="0">
      <alignment vertical="center"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76" fontId="40" fillId="0" borderId="10" xfId="56" applyFont="1" applyBorder="1" applyAlignment="1" applyProtection="1">
      <alignment vertical="center"/>
      <protection/>
    </xf>
    <xf numFmtId="0" fontId="40" fillId="0" borderId="11" xfId="0" applyFont="1" applyBorder="1" applyAlignment="1">
      <alignment vertical="center"/>
    </xf>
    <xf numFmtId="176" fontId="40" fillId="0" borderId="11" xfId="0" applyNumberFormat="1" applyFont="1" applyBorder="1" applyAlignment="1">
      <alignment vertical="center"/>
    </xf>
    <xf numFmtId="176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176" fontId="40" fillId="0" borderId="10" xfId="0" applyNumberFormat="1" applyFont="1" applyBorder="1" applyAlignment="1">
      <alignment vertical="center"/>
    </xf>
    <xf numFmtId="9" fontId="40" fillId="0" borderId="10" xfId="0" applyNumberFormat="1" applyFont="1" applyBorder="1" applyAlignment="1">
      <alignment vertical="center"/>
    </xf>
    <xf numFmtId="177" fontId="4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60" workbookViewId="0" topLeftCell="A1">
      <selection activeCell="A1" sqref="A1:A3"/>
    </sheetView>
  </sheetViews>
  <sheetFormatPr defaultColWidth="8.796875" defaultRowHeight="14.25"/>
  <cols>
    <col min="1" max="16384" width="14.3984375" style="1" customWidth="1"/>
  </cols>
  <sheetData>
    <row r="1" spans="1:19" ht="34.5" customHeight="1">
      <c r="A1" s="17" t="s">
        <v>0</v>
      </c>
      <c r="B1" s="17" t="s">
        <v>1</v>
      </c>
      <c r="C1" s="17"/>
      <c r="D1" s="17" t="s">
        <v>0</v>
      </c>
      <c r="E1" s="17" t="s">
        <v>2</v>
      </c>
      <c r="F1" s="17"/>
      <c r="G1" s="17" t="s">
        <v>0</v>
      </c>
      <c r="H1" s="2"/>
      <c r="I1" s="2"/>
      <c r="J1" s="17" t="s">
        <v>0</v>
      </c>
      <c r="K1" s="2"/>
      <c r="L1" s="2"/>
      <c r="M1" s="3" t="s">
        <v>3</v>
      </c>
      <c r="N1" s="20" t="s">
        <v>4</v>
      </c>
      <c r="O1" s="20"/>
      <c r="P1" s="20"/>
      <c r="Q1" s="20"/>
      <c r="R1" s="20"/>
      <c r="S1" s="20"/>
    </row>
    <row r="2" spans="1:19" ht="34.5" customHeight="1">
      <c r="A2" s="17"/>
      <c r="B2" s="3" t="s">
        <v>5</v>
      </c>
      <c r="C2" s="3" t="s">
        <v>6</v>
      </c>
      <c r="D2" s="17"/>
      <c r="E2" s="3" t="s">
        <v>7</v>
      </c>
      <c r="F2" s="3" t="s">
        <v>6</v>
      </c>
      <c r="G2" s="17"/>
      <c r="H2" s="3" t="s">
        <v>8</v>
      </c>
      <c r="I2" s="3" t="s">
        <v>6</v>
      </c>
      <c r="J2" s="17"/>
      <c r="K2" s="3" t="s">
        <v>9</v>
      </c>
      <c r="L2" s="3" t="s">
        <v>6</v>
      </c>
      <c r="M2" s="4" t="s">
        <v>10</v>
      </c>
      <c r="N2" s="21" t="s">
        <v>11</v>
      </c>
      <c r="O2" s="21"/>
      <c r="P2" s="21" t="s">
        <v>12</v>
      </c>
      <c r="Q2" s="21"/>
      <c r="R2" s="21" t="s">
        <v>13</v>
      </c>
      <c r="S2" s="21"/>
    </row>
    <row r="3" spans="1:19" ht="51.75" customHeight="1">
      <c r="A3" s="17"/>
      <c r="B3" s="5" t="s">
        <v>14</v>
      </c>
      <c r="C3" s="6" t="s">
        <v>15</v>
      </c>
      <c r="D3" s="17"/>
      <c r="E3" s="5" t="s">
        <v>14</v>
      </c>
      <c r="F3" s="6" t="s">
        <v>15</v>
      </c>
      <c r="G3" s="17"/>
      <c r="H3" s="5" t="s">
        <v>14</v>
      </c>
      <c r="I3" s="7" t="s">
        <v>16</v>
      </c>
      <c r="J3" s="17"/>
      <c r="K3" s="2"/>
      <c r="L3" s="7" t="s">
        <v>16</v>
      </c>
      <c r="M3" s="3" t="s">
        <v>17</v>
      </c>
      <c r="N3" s="3" t="s">
        <v>18</v>
      </c>
      <c r="O3" s="3" t="s">
        <v>19</v>
      </c>
      <c r="P3" s="3" t="s">
        <v>18</v>
      </c>
      <c r="Q3" s="3" t="s">
        <v>19</v>
      </c>
      <c r="R3" s="3" t="s">
        <v>18</v>
      </c>
      <c r="S3" s="3" t="s">
        <v>19</v>
      </c>
    </row>
    <row r="4" spans="1:19" ht="36">
      <c r="A4" s="7" t="s">
        <v>20</v>
      </c>
      <c r="B4" s="2">
        <f>SUM(B5:B18)</f>
        <v>19</v>
      </c>
      <c r="C4" s="8">
        <f aca="true" t="shared" si="0" ref="C4:C18">B4*100</f>
        <v>1900</v>
      </c>
      <c r="D4" s="7" t="s">
        <v>20</v>
      </c>
      <c r="E4" s="2">
        <f>SUM(E5:E18)</f>
        <v>27</v>
      </c>
      <c r="F4" s="8">
        <f aca="true" t="shared" si="1" ref="F4:F18">E4*100</f>
        <v>2700</v>
      </c>
      <c r="G4" s="7" t="s">
        <v>20</v>
      </c>
      <c r="H4" s="2"/>
      <c r="I4" s="2"/>
      <c r="J4" s="7" t="s">
        <v>20</v>
      </c>
      <c r="K4" s="5" t="s">
        <v>14</v>
      </c>
      <c r="L4" s="2"/>
      <c r="M4" s="8">
        <f>SUM(M5:M18)</f>
        <v>2300</v>
      </c>
      <c r="N4" s="2"/>
      <c r="O4" s="2"/>
      <c r="P4" s="2"/>
      <c r="Q4" s="2"/>
      <c r="R4" s="2"/>
      <c r="S4" s="2"/>
    </row>
    <row r="5" spans="1:19" ht="19.5" customHeight="1">
      <c r="A5" s="2">
        <v>8</v>
      </c>
      <c r="B5" s="2">
        <v>2</v>
      </c>
      <c r="C5" s="8">
        <f t="shared" si="0"/>
        <v>200</v>
      </c>
      <c r="D5" s="2">
        <v>8</v>
      </c>
      <c r="E5" s="2">
        <v>1</v>
      </c>
      <c r="F5" s="8">
        <f t="shared" si="1"/>
        <v>100</v>
      </c>
      <c r="G5" s="2">
        <v>18</v>
      </c>
      <c r="H5" s="2"/>
      <c r="I5" s="2"/>
      <c r="J5" s="2">
        <v>18</v>
      </c>
      <c r="K5" s="2"/>
      <c r="L5" s="2"/>
      <c r="M5" s="8">
        <f aca="true" t="shared" si="2" ref="M5:M18">(F5+C5)/2</f>
        <v>150</v>
      </c>
      <c r="N5" s="9">
        <f aca="true" t="shared" si="3" ref="N5:N18">A5-3</f>
        <v>5</v>
      </c>
      <c r="O5" s="10">
        <f aca="true" t="shared" si="4" ref="O5:O18">M5</f>
        <v>150</v>
      </c>
      <c r="P5" s="9">
        <f aca="true" t="shared" si="5" ref="P5:P18">A5-6</f>
        <v>2</v>
      </c>
      <c r="Q5" s="10">
        <f aca="true" t="shared" si="6" ref="Q5:Q18">O5</f>
        <v>150</v>
      </c>
      <c r="R5" s="9">
        <f aca="true" t="shared" si="7" ref="R5:R18">A5-9</f>
        <v>-1</v>
      </c>
      <c r="S5" s="10">
        <f aca="true" t="shared" si="8" ref="S5:S18">M5</f>
        <v>150</v>
      </c>
    </row>
    <row r="6" spans="1:19" ht="19.5" customHeight="1">
      <c r="A6" s="2">
        <v>10</v>
      </c>
      <c r="B6" s="2"/>
      <c r="C6" s="8">
        <f t="shared" si="0"/>
        <v>0</v>
      </c>
      <c r="D6" s="2">
        <v>10</v>
      </c>
      <c r="E6" s="2">
        <v>2</v>
      </c>
      <c r="F6" s="8">
        <f t="shared" si="1"/>
        <v>200</v>
      </c>
      <c r="G6" s="2">
        <v>20</v>
      </c>
      <c r="H6" s="2"/>
      <c r="I6" s="2"/>
      <c r="J6" s="2">
        <v>20</v>
      </c>
      <c r="K6" s="2"/>
      <c r="L6" s="2"/>
      <c r="M6" s="8">
        <f t="shared" si="2"/>
        <v>100</v>
      </c>
      <c r="N6" s="9">
        <f t="shared" si="3"/>
        <v>7</v>
      </c>
      <c r="O6" s="10">
        <f t="shared" si="4"/>
        <v>100</v>
      </c>
      <c r="P6" s="9">
        <f t="shared" si="5"/>
        <v>4</v>
      </c>
      <c r="Q6" s="10">
        <f t="shared" si="6"/>
        <v>100</v>
      </c>
      <c r="R6" s="9">
        <f t="shared" si="7"/>
        <v>1</v>
      </c>
      <c r="S6" s="10">
        <f t="shared" si="8"/>
        <v>100</v>
      </c>
    </row>
    <row r="7" spans="1:19" ht="19.5" customHeight="1">
      <c r="A7" s="2">
        <v>12</v>
      </c>
      <c r="B7" s="2">
        <v>1</v>
      </c>
      <c r="C7" s="8">
        <f t="shared" si="0"/>
        <v>100</v>
      </c>
      <c r="D7" s="2">
        <v>12</v>
      </c>
      <c r="E7" s="2">
        <v>2</v>
      </c>
      <c r="F7" s="8">
        <f t="shared" si="1"/>
        <v>200</v>
      </c>
      <c r="G7" s="2">
        <v>22</v>
      </c>
      <c r="H7" s="2"/>
      <c r="I7" s="2"/>
      <c r="J7" s="2">
        <v>22</v>
      </c>
      <c r="K7" s="2"/>
      <c r="L7" s="2"/>
      <c r="M7" s="8">
        <f t="shared" si="2"/>
        <v>150</v>
      </c>
      <c r="N7" s="9">
        <f t="shared" si="3"/>
        <v>9</v>
      </c>
      <c r="O7" s="10">
        <f t="shared" si="4"/>
        <v>150</v>
      </c>
      <c r="P7" s="9">
        <f t="shared" si="5"/>
        <v>6</v>
      </c>
      <c r="Q7" s="10">
        <f t="shared" si="6"/>
        <v>150</v>
      </c>
      <c r="R7" s="9">
        <f t="shared" si="7"/>
        <v>3</v>
      </c>
      <c r="S7" s="11">
        <f t="shared" si="8"/>
        <v>150</v>
      </c>
    </row>
    <row r="8" spans="1:19" ht="19.5" customHeight="1">
      <c r="A8" s="2">
        <v>14</v>
      </c>
      <c r="B8" s="2">
        <v>3</v>
      </c>
      <c r="C8" s="8">
        <f t="shared" si="0"/>
        <v>300</v>
      </c>
      <c r="D8" s="2">
        <v>14</v>
      </c>
      <c r="E8" s="2">
        <v>4</v>
      </c>
      <c r="F8" s="8">
        <f t="shared" si="1"/>
        <v>400</v>
      </c>
      <c r="G8" s="2">
        <v>24</v>
      </c>
      <c r="H8" s="2"/>
      <c r="I8" s="2"/>
      <c r="J8" s="2">
        <v>24</v>
      </c>
      <c r="K8" s="2"/>
      <c r="L8" s="2"/>
      <c r="M8" s="8">
        <f t="shared" si="2"/>
        <v>350</v>
      </c>
      <c r="N8" s="12">
        <f t="shared" si="3"/>
        <v>11</v>
      </c>
      <c r="O8" s="13">
        <f t="shared" si="4"/>
        <v>350</v>
      </c>
      <c r="P8" s="9">
        <f t="shared" si="5"/>
        <v>8</v>
      </c>
      <c r="Q8" s="10">
        <f t="shared" si="6"/>
        <v>350</v>
      </c>
      <c r="R8" s="9">
        <f t="shared" si="7"/>
        <v>5</v>
      </c>
      <c r="S8" s="10">
        <f t="shared" si="8"/>
        <v>350</v>
      </c>
    </row>
    <row r="9" spans="1:19" ht="19.5" customHeight="1">
      <c r="A9" s="2">
        <v>16</v>
      </c>
      <c r="B9" s="2">
        <v>3</v>
      </c>
      <c r="C9" s="8">
        <f t="shared" si="0"/>
        <v>300</v>
      </c>
      <c r="D9" s="2">
        <v>16</v>
      </c>
      <c r="E9" s="2">
        <v>6</v>
      </c>
      <c r="F9" s="8">
        <f t="shared" si="1"/>
        <v>600</v>
      </c>
      <c r="G9" s="2">
        <v>26</v>
      </c>
      <c r="H9" s="2"/>
      <c r="I9" s="2"/>
      <c r="J9" s="2">
        <v>26</v>
      </c>
      <c r="K9" s="2"/>
      <c r="L9" s="2"/>
      <c r="M9" s="8">
        <f t="shared" si="2"/>
        <v>450</v>
      </c>
      <c r="N9" s="12">
        <f t="shared" si="3"/>
        <v>13</v>
      </c>
      <c r="O9" s="13">
        <f t="shared" si="4"/>
        <v>450</v>
      </c>
      <c r="P9" s="12">
        <f t="shared" si="5"/>
        <v>10</v>
      </c>
      <c r="Q9" s="13">
        <f t="shared" si="6"/>
        <v>450</v>
      </c>
      <c r="R9" s="9">
        <f t="shared" si="7"/>
        <v>7</v>
      </c>
      <c r="S9" s="10">
        <f t="shared" si="8"/>
        <v>450</v>
      </c>
    </row>
    <row r="10" spans="1:19" ht="19.5" customHeight="1">
      <c r="A10" s="2">
        <v>18</v>
      </c>
      <c r="B10" s="2">
        <v>2</v>
      </c>
      <c r="C10" s="8">
        <f t="shared" si="0"/>
        <v>200</v>
      </c>
      <c r="D10" s="2">
        <v>18</v>
      </c>
      <c r="E10" s="2">
        <v>4</v>
      </c>
      <c r="F10" s="8">
        <f t="shared" si="1"/>
        <v>400</v>
      </c>
      <c r="G10" s="2">
        <v>28</v>
      </c>
      <c r="H10" s="2"/>
      <c r="I10" s="2"/>
      <c r="J10" s="2">
        <v>28</v>
      </c>
      <c r="K10" s="2"/>
      <c r="L10" s="2"/>
      <c r="M10" s="8">
        <f t="shared" si="2"/>
        <v>300</v>
      </c>
      <c r="N10" s="2">
        <f t="shared" si="3"/>
        <v>15</v>
      </c>
      <c r="O10" s="11">
        <f t="shared" si="4"/>
        <v>300</v>
      </c>
      <c r="P10" s="12">
        <f t="shared" si="5"/>
        <v>12</v>
      </c>
      <c r="Q10" s="13">
        <f t="shared" si="6"/>
        <v>300</v>
      </c>
      <c r="R10" s="9">
        <f t="shared" si="7"/>
        <v>9</v>
      </c>
      <c r="S10" s="10">
        <f t="shared" si="8"/>
        <v>300</v>
      </c>
    </row>
    <row r="11" spans="1:19" ht="19.5" customHeight="1">
      <c r="A11" s="2">
        <v>20</v>
      </c>
      <c r="B11" s="2">
        <v>3</v>
      </c>
      <c r="C11" s="8">
        <f t="shared" si="0"/>
        <v>300</v>
      </c>
      <c r="D11" s="2">
        <v>20</v>
      </c>
      <c r="E11" s="2">
        <v>3</v>
      </c>
      <c r="F11" s="8">
        <f t="shared" si="1"/>
        <v>300</v>
      </c>
      <c r="G11" s="2">
        <v>30</v>
      </c>
      <c r="H11" s="2"/>
      <c r="I11" s="2"/>
      <c r="J11" s="2">
        <v>30</v>
      </c>
      <c r="K11" s="2"/>
      <c r="L11" s="2"/>
      <c r="M11" s="8">
        <f t="shared" si="2"/>
        <v>300</v>
      </c>
      <c r="N11" s="2">
        <f t="shared" si="3"/>
        <v>17</v>
      </c>
      <c r="O11" s="11">
        <f t="shared" si="4"/>
        <v>300</v>
      </c>
      <c r="P11" s="2">
        <f t="shared" si="5"/>
        <v>14</v>
      </c>
      <c r="Q11" s="11">
        <f t="shared" si="6"/>
        <v>300</v>
      </c>
      <c r="R11" s="12">
        <f t="shared" si="7"/>
        <v>11</v>
      </c>
      <c r="S11" s="13">
        <f t="shared" si="8"/>
        <v>300</v>
      </c>
    </row>
    <row r="12" spans="1:19" ht="19.5" customHeight="1">
      <c r="A12" s="2">
        <v>22</v>
      </c>
      <c r="B12" s="2">
        <v>2</v>
      </c>
      <c r="C12" s="8">
        <f t="shared" si="0"/>
        <v>200</v>
      </c>
      <c r="D12" s="2">
        <v>22</v>
      </c>
      <c r="E12" s="2">
        <v>1</v>
      </c>
      <c r="F12" s="8">
        <f t="shared" si="1"/>
        <v>100</v>
      </c>
      <c r="G12" s="2">
        <v>32</v>
      </c>
      <c r="H12" s="2"/>
      <c r="I12" s="2"/>
      <c r="J12" s="2">
        <v>32</v>
      </c>
      <c r="K12" s="2"/>
      <c r="L12" s="2"/>
      <c r="M12" s="8">
        <f t="shared" si="2"/>
        <v>150</v>
      </c>
      <c r="N12" s="2">
        <f t="shared" si="3"/>
        <v>19</v>
      </c>
      <c r="O12" s="11">
        <f t="shared" si="4"/>
        <v>150</v>
      </c>
      <c r="P12" s="2">
        <f t="shared" si="5"/>
        <v>16</v>
      </c>
      <c r="Q12" s="11">
        <f t="shared" si="6"/>
        <v>150</v>
      </c>
      <c r="R12" s="12">
        <f t="shared" si="7"/>
        <v>13</v>
      </c>
      <c r="S12" s="13">
        <f t="shared" si="8"/>
        <v>150</v>
      </c>
    </row>
    <row r="13" spans="1:19" ht="19.5" customHeight="1">
      <c r="A13" s="2">
        <v>24</v>
      </c>
      <c r="B13" s="2">
        <v>2</v>
      </c>
      <c r="C13" s="8">
        <f t="shared" si="0"/>
        <v>200</v>
      </c>
      <c r="D13" s="2">
        <v>24</v>
      </c>
      <c r="E13" s="2">
        <v>1</v>
      </c>
      <c r="F13" s="8">
        <f t="shared" si="1"/>
        <v>100</v>
      </c>
      <c r="G13" s="2">
        <v>34</v>
      </c>
      <c r="H13" s="2"/>
      <c r="I13" s="2"/>
      <c r="J13" s="2">
        <v>34</v>
      </c>
      <c r="K13" s="2"/>
      <c r="L13" s="2"/>
      <c r="M13" s="8">
        <f t="shared" si="2"/>
        <v>150</v>
      </c>
      <c r="N13" s="2">
        <f t="shared" si="3"/>
        <v>21</v>
      </c>
      <c r="O13" s="11">
        <f t="shared" si="4"/>
        <v>150</v>
      </c>
      <c r="P13" s="2">
        <f t="shared" si="5"/>
        <v>18</v>
      </c>
      <c r="Q13" s="11">
        <f t="shared" si="6"/>
        <v>150</v>
      </c>
      <c r="R13" s="2">
        <f t="shared" si="7"/>
        <v>15</v>
      </c>
      <c r="S13" s="11">
        <f t="shared" si="8"/>
        <v>150</v>
      </c>
    </row>
    <row r="14" spans="1:19" ht="19.5" customHeight="1">
      <c r="A14" s="2">
        <v>26</v>
      </c>
      <c r="B14" s="2">
        <v>1</v>
      </c>
      <c r="C14" s="8">
        <f t="shared" si="0"/>
        <v>100</v>
      </c>
      <c r="D14" s="2">
        <v>26</v>
      </c>
      <c r="E14" s="2">
        <v>2</v>
      </c>
      <c r="F14" s="8">
        <f t="shared" si="1"/>
        <v>200</v>
      </c>
      <c r="G14" s="2">
        <v>36</v>
      </c>
      <c r="H14" s="2"/>
      <c r="I14" s="2"/>
      <c r="J14" s="2">
        <v>36</v>
      </c>
      <c r="K14" s="2"/>
      <c r="L14" s="2"/>
      <c r="M14" s="8">
        <f t="shared" si="2"/>
        <v>150</v>
      </c>
      <c r="N14" s="2">
        <f t="shared" si="3"/>
        <v>23</v>
      </c>
      <c r="O14" s="11">
        <f t="shared" si="4"/>
        <v>150</v>
      </c>
      <c r="P14" s="2">
        <f t="shared" si="5"/>
        <v>20</v>
      </c>
      <c r="Q14" s="11">
        <f t="shared" si="6"/>
        <v>150</v>
      </c>
      <c r="R14" s="2">
        <f t="shared" si="7"/>
        <v>17</v>
      </c>
      <c r="S14" s="11">
        <f t="shared" si="8"/>
        <v>150</v>
      </c>
    </row>
    <row r="15" spans="1:19" ht="19.5" customHeight="1">
      <c r="A15" s="2">
        <v>28</v>
      </c>
      <c r="B15" s="2"/>
      <c r="C15" s="8">
        <f t="shared" si="0"/>
        <v>0</v>
      </c>
      <c r="D15" s="2">
        <v>28</v>
      </c>
      <c r="E15" s="2">
        <v>1</v>
      </c>
      <c r="F15" s="8">
        <f t="shared" si="1"/>
        <v>100</v>
      </c>
      <c r="G15" s="2">
        <v>38</v>
      </c>
      <c r="H15" s="2"/>
      <c r="I15" s="2"/>
      <c r="J15" s="2">
        <v>38</v>
      </c>
      <c r="K15" s="2"/>
      <c r="L15" s="2"/>
      <c r="M15" s="8">
        <f t="shared" si="2"/>
        <v>50</v>
      </c>
      <c r="N15" s="2">
        <f t="shared" si="3"/>
        <v>25</v>
      </c>
      <c r="O15" s="11">
        <f t="shared" si="4"/>
        <v>50</v>
      </c>
      <c r="P15" s="2">
        <f t="shared" si="5"/>
        <v>22</v>
      </c>
      <c r="Q15" s="11">
        <f t="shared" si="6"/>
        <v>50</v>
      </c>
      <c r="R15" s="2">
        <f t="shared" si="7"/>
        <v>19</v>
      </c>
      <c r="S15" s="11">
        <f t="shared" si="8"/>
        <v>50</v>
      </c>
    </row>
    <row r="16" spans="1:19" ht="19.5" customHeight="1">
      <c r="A16" s="2">
        <v>30</v>
      </c>
      <c r="B16" s="2"/>
      <c r="C16" s="8">
        <f t="shared" si="0"/>
        <v>0</v>
      </c>
      <c r="D16" s="2">
        <v>30</v>
      </c>
      <c r="E16" s="2"/>
      <c r="F16" s="8">
        <f t="shared" si="1"/>
        <v>0</v>
      </c>
      <c r="G16" s="2">
        <v>40</v>
      </c>
      <c r="H16" s="2"/>
      <c r="I16" s="2"/>
      <c r="J16" s="2">
        <v>40</v>
      </c>
      <c r="K16" s="2"/>
      <c r="L16" s="2"/>
      <c r="M16" s="8">
        <f t="shared" si="2"/>
        <v>0</v>
      </c>
      <c r="N16" s="2">
        <f t="shared" si="3"/>
        <v>27</v>
      </c>
      <c r="O16" s="11">
        <f t="shared" si="4"/>
        <v>0</v>
      </c>
      <c r="P16" s="2">
        <f t="shared" si="5"/>
        <v>24</v>
      </c>
      <c r="Q16" s="11">
        <f t="shared" si="6"/>
        <v>0</v>
      </c>
      <c r="R16" s="2">
        <f t="shared" si="7"/>
        <v>21</v>
      </c>
      <c r="S16" s="11">
        <f t="shared" si="8"/>
        <v>0</v>
      </c>
    </row>
    <row r="17" spans="1:19" ht="19.5" customHeight="1">
      <c r="A17" s="2">
        <v>32</v>
      </c>
      <c r="B17" s="2"/>
      <c r="C17" s="8">
        <f t="shared" si="0"/>
        <v>0</v>
      </c>
      <c r="D17" s="2">
        <v>32</v>
      </c>
      <c r="E17" s="2"/>
      <c r="F17" s="8">
        <f t="shared" si="1"/>
        <v>0</v>
      </c>
      <c r="G17" s="2">
        <v>42</v>
      </c>
      <c r="H17" s="2"/>
      <c r="I17" s="2"/>
      <c r="J17" s="2">
        <v>42</v>
      </c>
      <c r="K17" s="2"/>
      <c r="L17" s="2"/>
      <c r="M17" s="8">
        <f t="shared" si="2"/>
        <v>0</v>
      </c>
      <c r="N17" s="2">
        <f t="shared" si="3"/>
        <v>29</v>
      </c>
      <c r="O17" s="11">
        <f t="shared" si="4"/>
        <v>0</v>
      </c>
      <c r="P17" s="2">
        <f t="shared" si="5"/>
        <v>26</v>
      </c>
      <c r="Q17" s="11">
        <f t="shared" si="6"/>
        <v>0</v>
      </c>
      <c r="R17" s="2">
        <f t="shared" si="7"/>
        <v>23</v>
      </c>
      <c r="S17" s="11">
        <f t="shared" si="8"/>
        <v>0</v>
      </c>
    </row>
    <row r="18" spans="1:19" ht="19.5" customHeight="1">
      <c r="A18" s="2">
        <v>34</v>
      </c>
      <c r="B18" s="2"/>
      <c r="C18" s="8">
        <f t="shared" si="0"/>
        <v>0</v>
      </c>
      <c r="D18" s="2">
        <v>34</v>
      </c>
      <c r="E18" s="2"/>
      <c r="F18" s="8">
        <f t="shared" si="1"/>
        <v>0</v>
      </c>
      <c r="G18" s="2">
        <v>44</v>
      </c>
      <c r="H18" s="2"/>
      <c r="I18" s="2"/>
      <c r="J18" s="2">
        <v>44</v>
      </c>
      <c r="K18" s="2"/>
      <c r="L18" s="2"/>
      <c r="M18" s="8">
        <f t="shared" si="2"/>
        <v>0</v>
      </c>
      <c r="N18" s="2">
        <f t="shared" si="3"/>
        <v>31</v>
      </c>
      <c r="O18" s="11">
        <f t="shared" si="4"/>
        <v>0</v>
      </c>
      <c r="P18" s="2">
        <f t="shared" si="5"/>
        <v>28</v>
      </c>
      <c r="Q18" s="11">
        <f t="shared" si="6"/>
        <v>0</v>
      </c>
      <c r="R18" s="2">
        <f t="shared" si="7"/>
        <v>25</v>
      </c>
      <c r="S18" s="11">
        <f t="shared" si="8"/>
        <v>0</v>
      </c>
    </row>
    <row r="19" spans="1:11" ht="17.25">
      <c r="A19"/>
      <c r="B19"/>
      <c r="C19"/>
      <c r="D19"/>
      <c r="E19"/>
      <c r="F19"/>
      <c r="G19"/>
      <c r="H19"/>
      <c r="I19"/>
      <c r="J19"/>
      <c r="K19" s="2"/>
    </row>
    <row r="20" spans="1:11" ht="17.25">
      <c r="A20"/>
      <c r="B20"/>
      <c r="C20"/>
      <c r="D20"/>
      <c r="E20"/>
      <c r="F20"/>
      <c r="G20"/>
      <c r="H20"/>
      <c r="I20"/>
      <c r="J20"/>
      <c r="K20"/>
    </row>
    <row r="21" spans="1:11" ht="34.5" customHeight="1">
      <c r="A21" s="17" t="s">
        <v>21</v>
      </c>
      <c r="B21" s="17" t="s">
        <v>22</v>
      </c>
      <c r="C21" s="17"/>
      <c r="D21" s="17"/>
      <c r="E21" s="17"/>
      <c r="F21" s="17"/>
      <c r="G21" s="17"/>
      <c r="H21" s="17"/>
      <c r="I21" s="17"/>
      <c r="J21" s="18" t="s">
        <v>23</v>
      </c>
      <c r="K21" s="19">
        <f>SUM(K24:K34)</f>
        <v>103.584</v>
      </c>
    </row>
    <row r="22" spans="1:11" ht="34.5" customHeight="1">
      <c r="A22" s="17"/>
      <c r="B22" s="3" t="s">
        <v>24</v>
      </c>
      <c r="C22" s="14">
        <v>0.5</v>
      </c>
      <c r="D22" s="2" t="s">
        <v>25</v>
      </c>
      <c r="E22" s="14">
        <v>0.3</v>
      </c>
      <c r="F22" s="2" t="s">
        <v>26</v>
      </c>
      <c r="G22" s="14">
        <v>0.2</v>
      </c>
      <c r="H22" s="17" t="s">
        <v>27</v>
      </c>
      <c r="I22" s="17"/>
      <c r="J22" s="18"/>
      <c r="K22" s="19"/>
    </row>
    <row r="23" spans="1:11" ht="34.5" customHeight="1">
      <c r="A23" s="17"/>
      <c r="B23" s="3" t="s">
        <v>18</v>
      </c>
      <c r="C23" s="3" t="s">
        <v>19</v>
      </c>
      <c r="D23" s="3" t="s">
        <v>18</v>
      </c>
      <c r="E23" s="3" t="s">
        <v>19</v>
      </c>
      <c r="F23" s="3" t="s">
        <v>18</v>
      </c>
      <c r="G23" s="3" t="s">
        <v>19</v>
      </c>
      <c r="H23" s="3" t="s">
        <v>18</v>
      </c>
      <c r="I23" s="3" t="s">
        <v>19</v>
      </c>
      <c r="J23" s="3" t="s">
        <v>28</v>
      </c>
      <c r="K23" s="7" t="s">
        <v>29</v>
      </c>
    </row>
    <row r="24" spans="1:11" ht="19.5" customHeight="1">
      <c r="A24" s="16" t="s">
        <v>30</v>
      </c>
      <c r="B24" s="2" t="s">
        <v>31</v>
      </c>
      <c r="C24" s="2">
        <f aca="true" t="shared" si="9" ref="C24:C31">O8*$C$22</f>
        <v>175</v>
      </c>
      <c r="D24" s="2" t="s">
        <v>31</v>
      </c>
      <c r="E24" s="2">
        <f aca="true" t="shared" si="10" ref="E24:E30">Q9*$E$22</f>
        <v>135</v>
      </c>
      <c r="F24" s="2" t="s">
        <v>31</v>
      </c>
      <c r="G24" s="2">
        <f>S11*$G$22</f>
        <v>60</v>
      </c>
      <c r="H24" s="2" t="s">
        <v>31</v>
      </c>
      <c r="I24" s="2">
        <f aca="true" t="shared" si="11" ref="I24:I31">G24+E24+C24</f>
        <v>370</v>
      </c>
      <c r="J24" s="15">
        <f>0.1*0.1*3</f>
        <v>0.030000000000000006</v>
      </c>
      <c r="K24" s="2">
        <f aca="true" t="shared" si="12" ref="K24:K31">I24*J24</f>
        <v>11.100000000000001</v>
      </c>
    </row>
    <row r="25" spans="1:11" ht="19.5" customHeight="1">
      <c r="A25" s="16"/>
      <c r="B25" s="2" t="s">
        <v>32</v>
      </c>
      <c r="C25" s="2">
        <f t="shared" si="9"/>
        <v>225</v>
      </c>
      <c r="D25" s="2" t="s">
        <v>32</v>
      </c>
      <c r="E25" s="2">
        <f t="shared" si="10"/>
        <v>90</v>
      </c>
      <c r="F25" s="2" t="s">
        <v>32</v>
      </c>
      <c r="G25" s="2">
        <f>S12*$G$22</f>
        <v>30</v>
      </c>
      <c r="H25" s="2" t="s">
        <v>32</v>
      </c>
      <c r="I25" s="2">
        <f t="shared" si="11"/>
        <v>345</v>
      </c>
      <c r="J25" s="15">
        <f>0.12*0.12*3</f>
        <v>0.0432</v>
      </c>
      <c r="K25" s="2">
        <f t="shared" si="12"/>
        <v>14.904</v>
      </c>
    </row>
    <row r="26" spans="1:11" ht="19.5" customHeight="1">
      <c r="A26" s="16"/>
      <c r="B26" s="2" t="s">
        <v>33</v>
      </c>
      <c r="C26" s="2">
        <f t="shared" si="9"/>
        <v>150</v>
      </c>
      <c r="D26" s="2" t="s">
        <v>33</v>
      </c>
      <c r="E26" s="2">
        <f t="shared" si="10"/>
        <v>90</v>
      </c>
      <c r="F26" s="2" t="s">
        <v>33</v>
      </c>
      <c r="G26" s="2">
        <f>S13*$G$22</f>
        <v>30</v>
      </c>
      <c r="H26" s="2" t="s">
        <v>33</v>
      </c>
      <c r="I26" s="2">
        <f t="shared" si="11"/>
        <v>270</v>
      </c>
      <c r="J26" s="15">
        <f>0.14*0.14*3</f>
        <v>0.058800000000000005</v>
      </c>
      <c r="K26" s="2">
        <f t="shared" si="12"/>
        <v>15.876000000000001</v>
      </c>
    </row>
    <row r="27" spans="1:11" ht="19.5" customHeight="1">
      <c r="A27" s="16"/>
      <c r="B27" s="2" t="s">
        <v>34</v>
      </c>
      <c r="C27" s="2">
        <f t="shared" si="9"/>
        <v>150</v>
      </c>
      <c r="D27" s="2" t="s">
        <v>34</v>
      </c>
      <c r="E27" s="2">
        <f t="shared" si="10"/>
        <v>45</v>
      </c>
      <c r="F27" s="2" t="s">
        <v>34</v>
      </c>
      <c r="G27" s="2">
        <f>S14*$G$22</f>
        <v>30</v>
      </c>
      <c r="H27" s="2" t="s">
        <v>34</v>
      </c>
      <c r="I27" s="2">
        <f t="shared" si="11"/>
        <v>225</v>
      </c>
      <c r="J27" s="15">
        <f>0.16*0.16*3</f>
        <v>0.07680000000000001</v>
      </c>
      <c r="K27" s="2">
        <f t="shared" si="12"/>
        <v>17.28</v>
      </c>
    </row>
    <row r="28" spans="1:11" ht="19.5" customHeight="1">
      <c r="A28" s="16"/>
      <c r="B28" s="2" t="s">
        <v>35</v>
      </c>
      <c r="C28" s="2">
        <f t="shared" si="9"/>
        <v>75</v>
      </c>
      <c r="D28" s="2" t="s">
        <v>35</v>
      </c>
      <c r="E28" s="2">
        <f t="shared" si="10"/>
        <v>45</v>
      </c>
      <c r="F28" s="2" t="s">
        <v>35</v>
      </c>
      <c r="G28" s="2">
        <f>S15*$G$22</f>
        <v>10</v>
      </c>
      <c r="H28" s="2" t="s">
        <v>35</v>
      </c>
      <c r="I28" s="2">
        <f t="shared" si="11"/>
        <v>130</v>
      </c>
      <c r="J28" s="15">
        <f>0.18*0.18*3</f>
        <v>0.0972</v>
      </c>
      <c r="K28" s="2">
        <f t="shared" si="12"/>
        <v>12.636</v>
      </c>
    </row>
    <row r="29" spans="1:11" ht="19.5" customHeight="1">
      <c r="A29" s="16"/>
      <c r="B29" s="2" t="s">
        <v>36</v>
      </c>
      <c r="C29" s="2">
        <f t="shared" si="9"/>
        <v>75</v>
      </c>
      <c r="D29" s="2" t="s">
        <v>36</v>
      </c>
      <c r="E29" s="2">
        <f t="shared" si="10"/>
        <v>45</v>
      </c>
      <c r="F29" s="2" t="s">
        <v>36</v>
      </c>
      <c r="G29" s="2"/>
      <c r="H29" s="2" t="s">
        <v>36</v>
      </c>
      <c r="I29" s="2">
        <f t="shared" si="11"/>
        <v>120</v>
      </c>
      <c r="J29" s="15">
        <f>0.2*0.2*3</f>
        <v>0.12000000000000002</v>
      </c>
      <c r="K29" s="2">
        <f t="shared" si="12"/>
        <v>14.400000000000002</v>
      </c>
    </row>
    <row r="30" spans="1:11" ht="19.5" customHeight="1">
      <c r="A30" s="16"/>
      <c r="B30" s="2" t="s">
        <v>37</v>
      </c>
      <c r="C30" s="2">
        <f t="shared" si="9"/>
        <v>75</v>
      </c>
      <c r="D30" s="2" t="s">
        <v>37</v>
      </c>
      <c r="E30" s="2">
        <f t="shared" si="10"/>
        <v>15</v>
      </c>
      <c r="F30" s="2" t="s">
        <v>37</v>
      </c>
      <c r="G30" s="2"/>
      <c r="H30" s="2" t="s">
        <v>37</v>
      </c>
      <c r="I30" s="2">
        <f t="shared" si="11"/>
        <v>90</v>
      </c>
      <c r="J30" s="15">
        <f>0.22*0.22*3</f>
        <v>0.1452</v>
      </c>
      <c r="K30" s="2">
        <f t="shared" si="12"/>
        <v>13.068</v>
      </c>
    </row>
    <row r="31" spans="1:11" ht="19.5" customHeight="1">
      <c r="A31" s="16"/>
      <c r="B31" s="2" t="s">
        <v>38</v>
      </c>
      <c r="C31" s="2">
        <f t="shared" si="9"/>
        <v>25</v>
      </c>
      <c r="D31" s="2" t="s">
        <v>38</v>
      </c>
      <c r="E31" s="2"/>
      <c r="F31" s="2" t="s">
        <v>38</v>
      </c>
      <c r="G31" s="2"/>
      <c r="H31" s="2" t="s">
        <v>38</v>
      </c>
      <c r="I31" s="2">
        <f t="shared" si="11"/>
        <v>25</v>
      </c>
      <c r="J31" s="15">
        <f>0.24*0.24*3</f>
        <v>0.1728</v>
      </c>
      <c r="K31" s="2">
        <f t="shared" si="12"/>
        <v>4.32</v>
      </c>
    </row>
    <row r="32" spans="1:11" ht="19.5" customHeight="1">
      <c r="A32" s="16"/>
      <c r="B32" s="2" t="s">
        <v>39</v>
      </c>
      <c r="C32" s="2"/>
      <c r="D32" s="2" t="s">
        <v>39</v>
      </c>
      <c r="E32" s="2"/>
      <c r="F32" s="2" t="s">
        <v>39</v>
      </c>
      <c r="G32" s="2"/>
      <c r="H32" s="2" t="s">
        <v>39</v>
      </c>
      <c r="I32" s="2"/>
      <c r="J32" s="15"/>
      <c r="K32" s="2"/>
    </row>
    <row r="33" spans="1:11" ht="19.5" customHeight="1">
      <c r="A33" s="16"/>
      <c r="B33" s="2" t="s">
        <v>40</v>
      </c>
      <c r="C33" s="2"/>
      <c r="D33" s="2" t="s">
        <v>40</v>
      </c>
      <c r="E33" s="2"/>
      <c r="F33" s="2" t="s">
        <v>40</v>
      </c>
      <c r="G33" s="2"/>
      <c r="H33" s="2" t="s">
        <v>40</v>
      </c>
      <c r="I33" s="2"/>
      <c r="J33" s="15"/>
      <c r="K33" s="2"/>
    </row>
    <row r="34" spans="1:11" ht="19.5" customHeight="1">
      <c r="A34" s="16"/>
      <c r="B34" s="2" t="s">
        <v>41</v>
      </c>
      <c r="C34" s="2"/>
      <c r="D34" s="2" t="s">
        <v>41</v>
      </c>
      <c r="E34" s="2"/>
      <c r="F34" s="2" t="s">
        <v>41</v>
      </c>
      <c r="G34" s="2"/>
      <c r="H34" s="2" t="s">
        <v>41</v>
      </c>
      <c r="I34" s="2"/>
      <c r="J34" s="2"/>
      <c r="K34" s="2"/>
    </row>
    <row r="35" spans="1:11" ht="17.25">
      <c r="A35"/>
      <c r="B35"/>
      <c r="C35"/>
      <c r="D35"/>
      <c r="E35"/>
      <c r="F35"/>
      <c r="G35"/>
      <c r="H35"/>
      <c r="I35"/>
      <c r="J35"/>
      <c r="K35" s="2"/>
    </row>
    <row r="36" spans="1:11" ht="34.5" customHeight="1">
      <c r="A36" s="17" t="s">
        <v>42</v>
      </c>
      <c r="B36" s="17" t="s">
        <v>22</v>
      </c>
      <c r="C36" s="17"/>
      <c r="D36" s="17"/>
      <c r="E36" s="17"/>
      <c r="F36" s="17"/>
      <c r="G36" s="17"/>
      <c r="H36" s="17"/>
      <c r="I36" s="17"/>
      <c r="J36" s="18" t="s">
        <v>23</v>
      </c>
      <c r="K36" s="19">
        <f>SUM(K39:K49)</f>
        <v>76.86</v>
      </c>
    </row>
    <row r="37" spans="1:11" ht="34.5" customHeight="1">
      <c r="A37" s="17"/>
      <c r="B37" s="3" t="s">
        <v>24</v>
      </c>
      <c r="C37" s="14">
        <v>0.3</v>
      </c>
      <c r="D37" s="2" t="s">
        <v>25</v>
      </c>
      <c r="E37" s="14">
        <v>0.3</v>
      </c>
      <c r="F37" s="2" t="s">
        <v>26</v>
      </c>
      <c r="G37" s="14">
        <v>0.2</v>
      </c>
      <c r="H37" s="17" t="s">
        <v>27</v>
      </c>
      <c r="I37" s="17"/>
      <c r="J37" s="18"/>
      <c r="K37" s="19"/>
    </row>
    <row r="38" spans="1:11" ht="34.5" customHeight="1">
      <c r="A38" s="17"/>
      <c r="B38" s="3" t="s">
        <v>18</v>
      </c>
      <c r="C38" s="3" t="s">
        <v>19</v>
      </c>
      <c r="D38" s="3" t="s">
        <v>18</v>
      </c>
      <c r="E38" s="3" t="s">
        <v>19</v>
      </c>
      <c r="F38" s="3" t="s">
        <v>18</v>
      </c>
      <c r="G38" s="3" t="s">
        <v>19</v>
      </c>
      <c r="H38" s="3" t="s">
        <v>18</v>
      </c>
      <c r="I38" s="3" t="s">
        <v>19</v>
      </c>
      <c r="J38" s="3" t="s">
        <v>28</v>
      </c>
      <c r="K38" s="7" t="s">
        <v>29</v>
      </c>
    </row>
    <row r="39" spans="1:11" ht="19.5" customHeight="1">
      <c r="A39" s="16" t="s">
        <v>43</v>
      </c>
      <c r="B39" s="2" t="s">
        <v>31</v>
      </c>
      <c r="C39" s="2">
        <f aca="true" t="shared" si="13" ref="C39:C48">O8*$C$37</f>
        <v>105</v>
      </c>
      <c r="D39" s="2" t="s">
        <v>31</v>
      </c>
      <c r="E39" s="2">
        <f aca="true" t="shared" si="14" ref="E39:E48">Q9*$E$37</f>
        <v>135</v>
      </c>
      <c r="F39" s="2" t="s">
        <v>31</v>
      </c>
      <c r="G39" s="2">
        <f aca="true" t="shared" si="15" ref="G39:G48">S11*$G$37</f>
        <v>60</v>
      </c>
      <c r="H39" s="2" t="s">
        <v>31</v>
      </c>
      <c r="I39" s="2">
        <f aca="true" t="shared" si="16" ref="I39:I46">G39+E39+C39</f>
        <v>300</v>
      </c>
      <c r="J39" s="15">
        <f>0.1*0.1*3</f>
        <v>0.030000000000000006</v>
      </c>
      <c r="K39" s="2">
        <f aca="true" t="shared" si="17" ref="K39:K46">I39*J39</f>
        <v>9.000000000000002</v>
      </c>
    </row>
    <row r="40" spans="1:11" ht="19.5" customHeight="1">
      <c r="A40" s="16"/>
      <c r="B40" s="2" t="s">
        <v>32</v>
      </c>
      <c r="C40" s="2">
        <f t="shared" si="13"/>
        <v>135</v>
      </c>
      <c r="D40" s="2" t="s">
        <v>32</v>
      </c>
      <c r="E40" s="2">
        <f t="shared" si="14"/>
        <v>90</v>
      </c>
      <c r="F40" s="2" t="s">
        <v>32</v>
      </c>
      <c r="G40" s="2">
        <f t="shared" si="15"/>
        <v>30</v>
      </c>
      <c r="H40" s="2" t="s">
        <v>32</v>
      </c>
      <c r="I40" s="2">
        <f t="shared" si="16"/>
        <v>255</v>
      </c>
      <c r="J40" s="15">
        <f>0.12*0.12*3</f>
        <v>0.0432</v>
      </c>
      <c r="K40" s="2">
        <f t="shared" si="17"/>
        <v>11.016</v>
      </c>
    </row>
    <row r="41" spans="1:11" ht="19.5" customHeight="1">
      <c r="A41" s="16"/>
      <c r="B41" s="2" t="s">
        <v>33</v>
      </c>
      <c r="C41" s="2">
        <f t="shared" si="13"/>
        <v>90</v>
      </c>
      <c r="D41" s="2" t="s">
        <v>33</v>
      </c>
      <c r="E41" s="2">
        <f t="shared" si="14"/>
        <v>90</v>
      </c>
      <c r="F41" s="2" t="s">
        <v>33</v>
      </c>
      <c r="G41" s="2">
        <f t="shared" si="15"/>
        <v>30</v>
      </c>
      <c r="H41" s="2" t="s">
        <v>33</v>
      </c>
      <c r="I41" s="2">
        <f t="shared" si="16"/>
        <v>210</v>
      </c>
      <c r="J41" s="15">
        <f>0.14*0.14*3</f>
        <v>0.058800000000000005</v>
      </c>
      <c r="K41" s="2">
        <f t="shared" si="17"/>
        <v>12.348</v>
      </c>
    </row>
    <row r="42" spans="1:11" ht="19.5" customHeight="1">
      <c r="A42" s="16"/>
      <c r="B42" s="2" t="s">
        <v>34</v>
      </c>
      <c r="C42" s="2">
        <f t="shared" si="13"/>
        <v>90</v>
      </c>
      <c r="D42" s="2" t="s">
        <v>34</v>
      </c>
      <c r="E42" s="2">
        <f t="shared" si="14"/>
        <v>45</v>
      </c>
      <c r="F42" s="2" t="s">
        <v>34</v>
      </c>
      <c r="G42" s="2">
        <f t="shared" si="15"/>
        <v>30</v>
      </c>
      <c r="H42" s="2" t="s">
        <v>34</v>
      </c>
      <c r="I42" s="2">
        <f t="shared" si="16"/>
        <v>165</v>
      </c>
      <c r="J42" s="15">
        <f>0.16*0.16*3</f>
        <v>0.07680000000000001</v>
      </c>
      <c r="K42" s="2">
        <f t="shared" si="17"/>
        <v>12.672</v>
      </c>
    </row>
    <row r="43" spans="1:11" ht="19.5" customHeight="1">
      <c r="A43" s="16"/>
      <c r="B43" s="2" t="s">
        <v>35</v>
      </c>
      <c r="C43" s="2">
        <f t="shared" si="13"/>
        <v>45</v>
      </c>
      <c r="D43" s="2" t="s">
        <v>35</v>
      </c>
      <c r="E43" s="2">
        <f t="shared" si="14"/>
        <v>45</v>
      </c>
      <c r="F43" s="2" t="s">
        <v>35</v>
      </c>
      <c r="G43" s="2">
        <f t="shared" si="15"/>
        <v>10</v>
      </c>
      <c r="H43" s="2" t="s">
        <v>35</v>
      </c>
      <c r="I43" s="2">
        <f t="shared" si="16"/>
        <v>100</v>
      </c>
      <c r="J43" s="15">
        <f>0.18*0.18*3</f>
        <v>0.0972</v>
      </c>
      <c r="K43" s="2">
        <f t="shared" si="17"/>
        <v>9.719999999999999</v>
      </c>
    </row>
    <row r="44" spans="1:11" ht="19.5" customHeight="1">
      <c r="A44" s="16"/>
      <c r="B44" s="2" t="s">
        <v>36</v>
      </c>
      <c r="C44" s="2">
        <f t="shared" si="13"/>
        <v>45</v>
      </c>
      <c r="D44" s="2" t="s">
        <v>36</v>
      </c>
      <c r="E44" s="2">
        <f t="shared" si="14"/>
        <v>45</v>
      </c>
      <c r="F44" s="2" t="s">
        <v>36</v>
      </c>
      <c r="G44" s="2">
        <f t="shared" si="15"/>
        <v>0</v>
      </c>
      <c r="H44" s="2" t="s">
        <v>36</v>
      </c>
      <c r="I44" s="2">
        <f t="shared" si="16"/>
        <v>90</v>
      </c>
      <c r="J44" s="15">
        <f>0.2*0.2*3</f>
        <v>0.12000000000000002</v>
      </c>
      <c r="K44" s="2">
        <f t="shared" si="17"/>
        <v>10.800000000000002</v>
      </c>
    </row>
    <row r="45" spans="1:11" ht="19.5" customHeight="1">
      <c r="A45" s="16"/>
      <c r="B45" s="2" t="s">
        <v>37</v>
      </c>
      <c r="C45" s="2">
        <f t="shared" si="13"/>
        <v>45</v>
      </c>
      <c r="D45" s="2" t="s">
        <v>37</v>
      </c>
      <c r="E45" s="2">
        <f t="shared" si="14"/>
        <v>15</v>
      </c>
      <c r="F45" s="2" t="s">
        <v>37</v>
      </c>
      <c r="G45" s="2">
        <f t="shared" si="15"/>
        <v>0</v>
      </c>
      <c r="H45" s="2" t="s">
        <v>37</v>
      </c>
      <c r="I45" s="2">
        <f t="shared" si="16"/>
        <v>60</v>
      </c>
      <c r="J45" s="15">
        <f>0.22*0.22*3</f>
        <v>0.1452</v>
      </c>
      <c r="K45" s="2">
        <f t="shared" si="17"/>
        <v>8.712</v>
      </c>
    </row>
    <row r="46" spans="1:11" ht="19.5" customHeight="1">
      <c r="A46" s="16"/>
      <c r="B46" s="2" t="s">
        <v>38</v>
      </c>
      <c r="C46" s="2">
        <f t="shared" si="13"/>
        <v>15</v>
      </c>
      <c r="D46" s="2" t="s">
        <v>38</v>
      </c>
      <c r="E46" s="2">
        <f t="shared" si="14"/>
        <v>0</v>
      </c>
      <c r="F46" s="2" t="s">
        <v>38</v>
      </c>
      <c r="G46" s="2">
        <f t="shared" si="15"/>
        <v>0</v>
      </c>
      <c r="H46" s="2" t="s">
        <v>38</v>
      </c>
      <c r="I46" s="2">
        <f t="shared" si="16"/>
        <v>15</v>
      </c>
      <c r="J46" s="15">
        <f>0.24*0.24*3</f>
        <v>0.1728</v>
      </c>
      <c r="K46" s="2">
        <f t="shared" si="17"/>
        <v>2.592</v>
      </c>
    </row>
    <row r="47" spans="1:11" ht="19.5" customHeight="1">
      <c r="A47" s="16"/>
      <c r="B47" s="2" t="s">
        <v>39</v>
      </c>
      <c r="C47" s="2">
        <f t="shared" si="13"/>
        <v>0</v>
      </c>
      <c r="D47" s="2" t="s">
        <v>39</v>
      </c>
      <c r="E47" s="2">
        <f t="shared" si="14"/>
        <v>0</v>
      </c>
      <c r="F47" s="2" t="s">
        <v>39</v>
      </c>
      <c r="G47" s="2">
        <f t="shared" si="15"/>
        <v>0</v>
      </c>
      <c r="H47" s="2" t="s">
        <v>39</v>
      </c>
      <c r="I47" s="2"/>
      <c r="J47" s="15"/>
      <c r="K47" s="2"/>
    </row>
    <row r="48" spans="1:11" ht="19.5" customHeight="1">
      <c r="A48" s="16"/>
      <c r="B48" s="2" t="s">
        <v>40</v>
      </c>
      <c r="C48" s="2">
        <f t="shared" si="13"/>
        <v>0</v>
      </c>
      <c r="D48" s="2" t="s">
        <v>40</v>
      </c>
      <c r="E48" s="2">
        <f t="shared" si="14"/>
        <v>0</v>
      </c>
      <c r="F48" s="2" t="s">
        <v>40</v>
      </c>
      <c r="G48" s="2">
        <f t="shared" si="15"/>
        <v>0</v>
      </c>
      <c r="H48" s="2" t="s">
        <v>40</v>
      </c>
      <c r="I48" s="2"/>
      <c r="J48" s="15"/>
      <c r="K48" s="2"/>
    </row>
    <row r="49" spans="1:11" ht="19.5" customHeight="1">
      <c r="A49" s="16"/>
      <c r="B49" s="2" t="s">
        <v>41</v>
      </c>
      <c r="C49" s="2"/>
      <c r="D49" s="2" t="s">
        <v>41</v>
      </c>
      <c r="E49" s="2"/>
      <c r="F49" s="2" t="s">
        <v>41</v>
      </c>
      <c r="G49" s="2"/>
      <c r="H49" s="2" t="s">
        <v>41</v>
      </c>
      <c r="I49" s="2"/>
      <c r="J49" s="2"/>
      <c r="K49" s="2"/>
    </row>
    <row r="50" spans="1:11" ht="17.25">
      <c r="A50"/>
      <c r="B50"/>
      <c r="C50"/>
      <c r="D50"/>
      <c r="E50"/>
      <c r="F50"/>
      <c r="G50"/>
      <c r="H50"/>
      <c r="I50"/>
      <c r="J50"/>
      <c r="K50"/>
    </row>
    <row r="51" spans="1:11" ht="34.5" customHeight="1">
      <c r="A51" s="17" t="s">
        <v>44</v>
      </c>
      <c r="B51" s="17" t="s">
        <v>22</v>
      </c>
      <c r="C51" s="17"/>
      <c r="D51" s="17"/>
      <c r="E51" s="17"/>
      <c r="F51" s="17"/>
      <c r="G51" s="17"/>
      <c r="H51" s="17"/>
      <c r="I51" s="17"/>
      <c r="J51" s="18" t="s">
        <v>23</v>
      </c>
      <c r="K51" s="19">
        <f>SUM(K54:K64)</f>
        <v>89.316</v>
      </c>
    </row>
    <row r="52" spans="1:11" ht="34.5" customHeight="1">
      <c r="A52" s="17"/>
      <c r="B52" s="3" t="s">
        <v>24</v>
      </c>
      <c r="C52" s="14">
        <v>0.2</v>
      </c>
      <c r="D52" s="2" t="s">
        <v>25</v>
      </c>
      <c r="E52" s="14">
        <v>0.4</v>
      </c>
      <c r="F52" s="2" t="s">
        <v>26</v>
      </c>
      <c r="G52" s="14">
        <v>0.6</v>
      </c>
      <c r="H52" s="17" t="s">
        <v>27</v>
      </c>
      <c r="I52" s="17"/>
      <c r="J52" s="18"/>
      <c r="K52" s="19"/>
    </row>
    <row r="53" spans="1:11" ht="34.5" customHeight="1">
      <c r="A53" s="17"/>
      <c r="B53" s="3" t="s">
        <v>18</v>
      </c>
      <c r="C53" s="3" t="s">
        <v>19</v>
      </c>
      <c r="D53" s="3" t="s">
        <v>18</v>
      </c>
      <c r="E53" s="3" t="s">
        <v>19</v>
      </c>
      <c r="F53" s="3" t="s">
        <v>18</v>
      </c>
      <c r="G53" s="3" t="s">
        <v>19</v>
      </c>
      <c r="H53" s="3" t="s">
        <v>18</v>
      </c>
      <c r="I53" s="3" t="s">
        <v>19</v>
      </c>
      <c r="J53" s="3" t="s">
        <v>28</v>
      </c>
      <c r="K53" s="7" t="s">
        <v>29</v>
      </c>
    </row>
    <row r="54" spans="1:11" ht="19.5" customHeight="1">
      <c r="A54" s="16" t="s">
        <v>44</v>
      </c>
      <c r="B54" s="2" t="s">
        <v>31</v>
      </c>
      <c r="C54" s="2">
        <f aca="true" t="shared" si="18" ref="C54:C62">O8*$C$52</f>
        <v>70</v>
      </c>
      <c r="D54" s="2" t="s">
        <v>31</v>
      </c>
      <c r="E54" s="2">
        <f aca="true" t="shared" si="19" ref="E54:E63">Q9*$E$52</f>
        <v>180</v>
      </c>
      <c r="F54" s="2" t="s">
        <v>31</v>
      </c>
      <c r="G54" s="2">
        <f aca="true" t="shared" si="20" ref="G54:G63">S11*$G$52</f>
        <v>180</v>
      </c>
      <c r="H54" s="2" t="s">
        <v>31</v>
      </c>
      <c r="I54" s="2">
        <f aca="true" t="shared" si="21" ref="I54:I61">G54+E54+C54</f>
        <v>430</v>
      </c>
      <c r="J54" s="15">
        <f>0.1*0.1*3</f>
        <v>0.030000000000000006</v>
      </c>
      <c r="K54" s="2">
        <f aca="true" t="shared" si="22" ref="K54:K61">I54*J54</f>
        <v>12.900000000000002</v>
      </c>
    </row>
    <row r="55" spans="1:11" ht="19.5" customHeight="1">
      <c r="A55" s="16"/>
      <c r="B55" s="2" t="s">
        <v>32</v>
      </c>
      <c r="C55" s="2">
        <f t="shared" si="18"/>
        <v>90</v>
      </c>
      <c r="D55" s="2" t="s">
        <v>32</v>
      </c>
      <c r="E55" s="2">
        <f t="shared" si="19"/>
        <v>120</v>
      </c>
      <c r="F55" s="2" t="s">
        <v>32</v>
      </c>
      <c r="G55" s="2">
        <f t="shared" si="20"/>
        <v>90</v>
      </c>
      <c r="H55" s="2" t="s">
        <v>32</v>
      </c>
      <c r="I55" s="2">
        <f t="shared" si="21"/>
        <v>300</v>
      </c>
      <c r="J55" s="15">
        <f>0.12*0.12*3</f>
        <v>0.0432</v>
      </c>
      <c r="K55" s="2">
        <f t="shared" si="22"/>
        <v>12.96</v>
      </c>
    </row>
    <row r="56" spans="1:11" ht="19.5" customHeight="1">
      <c r="A56" s="16"/>
      <c r="B56" s="2" t="s">
        <v>33</v>
      </c>
      <c r="C56" s="2">
        <f t="shared" si="18"/>
        <v>60</v>
      </c>
      <c r="D56" s="2" t="s">
        <v>33</v>
      </c>
      <c r="E56" s="2">
        <f t="shared" si="19"/>
        <v>120</v>
      </c>
      <c r="F56" s="2" t="s">
        <v>33</v>
      </c>
      <c r="G56" s="2">
        <f t="shared" si="20"/>
        <v>90</v>
      </c>
      <c r="H56" s="2" t="s">
        <v>33</v>
      </c>
      <c r="I56" s="2">
        <f t="shared" si="21"/>
        <v>270</v>
      </c>
      <c r="J56" s="15">
        <f>0.14*0.14*3</f>
        <v>0.058800000000000005</v>
      </c>
      <c r="K56" s="2">
        <f t="shared" si="22"/>
        <v>15.876000000000001</v>
      </c>
    </row>
    <row r="57" spans="1:11" ht="19.5" customHeight="1">
      <c r="A57" s="16"/>
      <c r="B57" s="2" t="s">
        <v>34</v>
      </c>
      <c r="C57" s="2">
        <f t="shared" si="18"/>
        <v>60</v>
      </c>
      <c r="D57" s="2" t="s">
        <v>34</v>
      </c>
      <c r="E57" s="2">
        <f t="shared" si="19"/>
        <v>60</v>
      </c>
      <c r="F57" s="2" t="s">
        <v>34</v>
      </c>
      <c r="G57" s="2">
        <f t="shared" si="20"/>
        <v>90</v>
      </c>
      <c r="H57" s="2" t="s">
        <v>34</v>
      </c>
      <c r="I57" s="2">
        <f t="shared" si="21"/>
        <v>210</v>
      </c>
      <c r="J57" s="15">
        <f>0.16*0.16*3</f>
        <v>0.07680000000000001</v>
      </c>
      <c r="K57" s="2">
        <f t="shared" si="22"/>
        <v>16.128</v>
      </c>
    </row>
    <row r="58" spans="1:11" ht="19.5" customHeight="1">
      <c r="A58" s="16"/>
      <c r="B58" s="2" t="s">
        <v>35</v>
      </c>
      <c r="C58" s="2">
        <f t="shared" si="18"/>
        <v>30</v>
      </c>
      <c r="D58" s="2" t="s">
        <v>35</v>
      </c>
      <c r="E58" s="2">
        <f t="shared" si="19"/>
        <v>60</v>
      </c>
      <c r="F58" s="2" t="s">
        <v>35</v>
      </c>
      <c r="G58" s="2">
        <f t="shared" si="20"/>
        <v>30</v>
      </c>
      <c r="H58" s="2" t="s">
        <v>35</v>
      </c>
      <c r="I58" s="2">
        <f t="shared" si="21"/>
        <v>120</v>
      </c>
      <c r="J58" s="15">
        <f>0.18*0.18*3</f>
        <v>0.0972</v>
      </c>
      <c r="K58" s="2">
        <f t="shared" si="22"/>
        <v>11.664</v>
      </c>
    </row>
    <row r="59" spans="1:11" ht="19.5" customHeight="1">
      <c r="A59" s="16"/>
      <c r="B59" s="2" t="s">
        <v>36</v>
      </c>
      <c r="C59" s="2">
        <f t="shared" si="18"/>
        <v>30</v>
      </c>
      <c r="D59" s="2" t="s">
        <v>36</v>
      </c>
      <c r="E59" s="2">
        <f t="shared" si="19"/>
        <v>60</v>
      </c>
      <c r="F59" s="2" t="s">
        <v>36</v>
      </c>
      <c r="G59" s="2">
        <f t="shared" si="20"/>
        <v>0</v>
      </c>
      <c r="H59" s="2" t="s">
        <v>36</v>
      </c>
      <c r="I59" s="2">
        <f t="shared" si="21"/>
        <v>90</v>
      </c>
      <c r="J59" s="15">
        <f>0.2*0.2*3</f>
        <v>0.12000000000000002</v>
      </c>
      <c r="K59" s="2">
        <f t="shared" si="22"/>
        <v>10.800000000000002</v>
      </c>
    </row>
    <row r="60" spans="1:11" ht="19.5" customHeight="1">
      <c r="A60" s="16"/>
      <c r="B60" s="2" t="s">
        <v>37</v>
      </c>
      <c r="C60" s="2">
        <f t="shared" si="18"/>
        <v>30</v>
      </c>
      <c r="D60" s="2" t="s">
        <v>37</v>
      </c>
      <c r="E60" s="2">
        <f t="shared" si="19"/>
        <v>20</v>
      </c>
      <c r="F60" s="2" t="s">
        <v>37</v>
      </c>
      <c r="G60" s="2">
        <f t="shared" si="20"/>
        <v>0</v>
      </c>
      <c r="H60" s="2" t="s">
        <v>37</v>
      </c>
      <c r="I60" s="2">
        <f t="shared" si="21"/>
        <v>50</v>
      </c>
      <c r="J60" s="15">
        <f>0.22*0.22*3</f>
        <v>0.1452</v>
      </c>
      <c r="K60" s="2">
        <f t="shared" si="22"/>
        <v>7.26</v>
      </c>
    </row>
    <row r="61" spans="1:11" ht="19.5" customHeight="1">
      <c r="A61" s="16"/>
      <c r="B61" s="2" t="s">
        <v>38</v>
      </c>
      <c r="C61" s="2">
        <f t="shared" si="18"/>
        <v>10</v>
      </c>
      <c r="D61" s="2" t="s">
        <v>38</v>
      </c>
      <c r="E61" s="2">
        <f t="shared" si="19"/>
        <v>0</v>
      </c>
      <c r="F61" s="2" t="s">
        <v>38</v>
      </c>
      <c r="G61" s="2">
        <f t="shared" si="20"/>
        <v>0</v>
      </c>
      <c r="H61" s="2" t="s">
        <v>38</v>
      </c>
      <c r="I61" s="2">
        <f t="shared" si="21"/>
        <v>10</v>
      </c>
      <c r="J61" s="15">
        <f>0.24*0.24*3</f>
        <v>0.1728</v>
      </c>
      <c r="K61" s="2">
        <f t="shared" si="22"/>
        <v>1.7280000000000002</v>
      </c>
    </row>
    <row r="62" spans="1:11" ht="19.5" customHeight="1">
      <c r="A62" s="16"/>
      <c r="B62" s="2" t="s">
        <v>39</v>
      </c>
      <c r="C62" s="2">
        <f t="shared" si="18"/>
        <v>0</v>
      </c>
      <c r="D62" s="2" t="s">
        <v>39</v>
      </c>
      <c r="E62" s="2">
        <f t="shared" si="19"/>
        <v>0</v>
      </c>
      <c r="F62" s="2" t="s">
        <v>39</v>
      </c>
      <c r="G62" s="2">
        <f t="shared" si="20"/>
        <v>0</v>
      </c>
      <c r="H62" s="2" t="s">
        <v>39</v>
      </c>
      <c r="I62" s="2"/>
      <c r="J62" s="15"/>
      <c r="K62" s="2"/>
    </row>
    <row r="63" spans="1:11" ht="19.5" customHeight="1">
      <c r="A63" s="16"/>
      <c r="B63" s="2" t="s">
        <v>40</v>
      </c>
      <c r="C63" s="2"/>
      <c r="D63" s="2" t="s">
        <v>40</v>
      </c>
      <c r="E63" s="2">
        <f t="shared" si="19"/>
        <v>0</v>
      </c>
      <c r="F63" s="2" t="s">
        <v>40</v>
      </c>
      <c r="G63" s="2">
        <f t="shared" si="20"/>
        <v>0</v>
      </c>
      <c r="H63" s="2" t="s">
        <v>40</v>
      </c>
      <c r="I63" s="2"/>
      <c r="J63" s="15"/>
      <c r="K63" s="2"/>
    </row>
    <row r="64" spans="1:11" ht="19.5" customHeight="1">
      <c r="A64" s="16"/>
      <c r="B64" s="2" t="s">
        <v>41</v>
      </c>
      <c r="C64" s="2"/>
      <c r="D64" s="2" t="s">
        <v>41</v>
      </c>
      <c r="E64" s="2"/>
      <c r="F64" s="2" t="s">
        <v>41</v>
      </c>
      <c r="G64" s="2"/>
      <c r="H64" s="2" t="s">
        <v>41</v>
      </c>
      <c r="I64" s="2"/>
      <c r="J64" s="2"/>
      <c r="K64" s="2"/>
    </row>
  </sheetData>
  <sheetProtection/>
  <mergeCells count="28">
    <mergeCell ref="A1:A3"/>
    <mergeCell ref="B1:C1"/>
    <mergeCell ref="D1:D3"/>
    <mergeCell ref="E1:F1"/>
    <mergeCell ref="G1:G3"/>
    <mergeCell ref="J1:J3"/>
    <mergeCell ref="N1:S1"/>
    <mergeCell ref="N2:O2"/>
    <mergeCell ref="P2:Q2"/>
    <mergeCell ref="R2:S2"/>
    <mergeCell ref="A21:A23"/>
    <mergeCell ref="B21:I21"/>
    <mergeCell ref="J21:J22"/>
    <mergeCell ref="K21:K22"/>
    <mergeCell ref="H22:I22"/>
    <mergeCell ref="K51:K52"/>
    <mergeCell ref="H52:I52"/>
    <mergeCell ref="A24:A34"/>
    <mergeCell ref="A36:A38"/>
    <mergeCell ref="B36:I36"/>
    <mergeCell ref="J36:J37"/>
    <mergeCell ref="K36:K37"/>
    <mergeCell ref="H37:I37"/>
    <mergeCell ref="A54:A64"/>
    <mergeCell ref="A39:A49"/>
    <mergeCell ref="A51:A53"/>
    <mergeCell ref="B51:I51"/>
    <mergeCell ref="J51:J52"/>
  </mergeCells>
  <printOptions/>
  <pageMargins left="0.7" right="0.7" top="0.75" bottom="0.75" header="0.511805555555555" footer="0.511805555555555"/>
  <pageSetup fitToHeight="1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黒木 祥大</dc:creator>
  <cp:keywords/>
  <dc:description/>
  <cp:lastModifiedBy>黒木 祥大</cp:lastModifiedBy>
  <cp:lastPrinted>2019-07-25T12:33:37Z</cp:lastPrinted>
  <dcterms:created xsi:type="dcterms:W3CDTF">2019-11-08T01:11:04Z</dcterms:created>
  <dcterms:modified xsi:type="dcterms:W3CDTF">2019-11-08T01:11:06Z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